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720" windowHeight="12165"/>
  </bookViews>
  <sheets>
    <sheet name="Legenda" sheetId="5" r:id="rId1"/>
    <sheet name="Sup_FasceXmunicipi" sheetId="1" r:id="rId2"/>
    <sheet name="Sup_fasceAXmunicipi" sheetId="2" r:id="rId3"/>
    <sheet name="Sup.totXclassiXmunicipi" sheetId="4" r:id="rId4"/>
    <sheet name="PopolazioneXfascia" sheetId="3" r:id="rId5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2"/>
  <c r="C18" i="4" l="1"/>
  <c r="D18"/>
  <c r="E18"/>
  <c r="F18"/>
  <c r="G18"/>
  <c r="H18"/>
  <c r="I18"/>
  <c r="J18"/>
  <c r="K18"/>
  <c r="B18"/>
  <c r="C17"/>
  <c r="D17"/>
  <c r="E17"/>
  <c r="F17"/>
  <c r="G17"/>
  <c r="H17"/>
  <c r="I17"/>
  <c r="J17"/>
  <c r="K17"/>
  <c r="B17"/>
  <c r="C16"/>
  <c r="D16"/>
  <c r="E16"/>
  <c r="F16"/>
  <c r="G16"/>
  <c r="H16"/>
  <c r="I16"/>
  <c r="J16"/>
  <c r="K16"/>
  <c r="B16"/>
  <c r="C15"/>
  <c r="D15"/>
  <c r="E15"/>
  <c r="F15"/>
  <c r="G15"/>
  <c r="H15"/>
  <c r="I15"/>
  <c r="J15"/>
  <c r="K15"/>
  <c r="B15"/>
  <c r="I14"/>
  <c r="C14"/>
  <c r="D14"/>
  <c r="E14"/>
  <c r="F14"/>
  <c r="G14"/>
  <c r="H14"/>
  <c r="J14"/>
  <c r="K14"/>
  <c r="B14"/>
  <c r="C13"/>
  <c r="D13"/>
  <c r="E13"/>
  <c r="F13"/>
  <c r="G13"/>
  <c r="H13"/>
  <c r="I13"/>
  <c r="J13"/>
  <c r="K13"/>
  <c r="B13"/>
  <c r="C12"/>
  <c r="D12"/>
  <c r="E12"/>
  <c r="F12"/>
  <c r="G12"/>
  <c r="H12"/>
  <c r="I12"/>
  <c r="J12"/>
  <c r="K12"/>
  <c r="B12"/>
  <c r="C11"/>
  <c r="D11"/>
  <c r="E11"/>
  <c r="F11"/>
  <c r="G11"/>
  <c r="H11"/>
  <c r="I11"/>
  <c r="J11"/>
  <c r="K11"/>
  <c r="B11"/>
  <c r="C10"/>
  <c r="D10"/>
  <c r="E10"/>
  <c r="F10"/>
  <c r="G10"/>
  <c r="H10"/>
  <c r="I10"/>
  <c r="J10"/>
  <c r="K10"/>
  <c r="B10"/>
  <c r="C9"/>
  <c r="D9"/>
  <c r="E9"/>
  <c r="F9"/>
  <c r="G9"/>
  <c r="H9"/>
  <c r="I9"/>
  <c r="J9"/>
  <c r="K9"/>
  <c r="B9"/>
  <c r="C8"/>
  <c r="D8"/>
  <c r="E8"/>
  <c r="F8"/>
  <c r="G8"/>
  <c r="H8"/>
  <c r="I8"/>
  <c r="J8"/>
  <c r="K8"/>
  <c r="B8"/>
  <c r="C7"/>
  <c r="D7"/>
  <c r="E7"/>
  <c r="F7"/>
  <c r="G7"/>
  <c r="H7"/>
  <c r="I7"/>
  <c r="J7"/>
  <c r="K7"/>
  <c r="B7"/>
  <c r="C6"/>
  <c r="D6"/>
  <c r="E6"/>
  <c r="F6"/>
  <c r="G6"/>
  <c r="H6"/>
  <c r="I6"/>
  <c r="J6"/>
  <c r="K6"/>
  <c r="B6"/>
  <c r="C4"/>
  <c r="D4"/>
  <c r="E4"/>
  <c r="F4"/>
  <c r="G4"/>
  <c r="H4"/>
  <c r="I4"/>
  <c r="J4"/>
  <c r="K4"/>
  <c r="B4"/>
  <c r="C5"/>
  <c r="D5"/>
  <c r="E5"/>
  <c r="F5"/>
  <c r="G5"/>
  <c r="H5"/>
  <c r="I5"/>
  <c r="J5"/>
  <c r="K5"/>
  <c r="B5"/>
  <c r="D137" i="1"/>
  <c r="E137"/>
  <c r="F137"/>
  <c r="G137"/>
  <c r="H137"/>
  <c r="I137"/>
  <c r="L137" s="1"/>
  <c r="J137"/>
  <c r="K137"/>
  <c r="C137"/>
  <c r="C136"/>
  <c r="D136"/>
  <c r="E136"/>
  <c r="F136"/>
  <c r="G136"/>
  <c r="H136"/>
  <c r="I136"/>
  <c r="K136"/>
  <c r="L18" i="4" l="1"/>
  <c r="H19"/>
  <c r="C19"/>
  <c r="E19"/>
  <c r="D19"/>
  <c r="L7"/>
  <c r="L13"/>
  <c r="L12"/>
  <c r="L17"/>
  <c r="L11"/>
  <c r="K19"/>
  <c r="B19"/>
  <c r="L5"/>
  <c r="J19"/>
  <c r="L10"/>
  <c r="L16"/>
  <c r="L6"/>
  <c r="I19"/>
  <c r="L15"/>
  <c r="L9"/>
  <c r="G19"/>
  <c r="F19"/>
  <c r="L14"/>
  <c r="L8"/>
  <c r="L4"/>
  <c r="I139" i="1"/>
  <c r="J26" i="2"/>
  <c r="J25"/>
  <c r="L19" i="4" l="1"/>
  <c r="L20" s="1"/>
  <c r="K20" l="1"/>
  <c r="H20"/>
  <c r="I20"/>
  <c r="G20"/>
  <c r="F20"/>
  <c r="J20"/>
  <c r="D20"/>
  <c r="C20"/>
  <c r="B20"/>
  <c r="E20"/>
</calcChain>
</file>

<file path=xl/sharedStrings.xml><?xml version="1.0" encoding="utf-8"?>
<sst xmlns="http://schemas.openxmlformats.org/spreadsheetml/2006/main" count="442" uniqueCount="85">
  <si>
    <t>Fasce Pericolosità Idraulica</t>
  </si>
  <si>
    <t>Suolo Consumato Irreversib.</t>
  </si>
  <si>
    <t>Suolo Consumato Reversib.</t>
  </si>
  <si>
    <t>Suolo Non Consumato</t>
  </si>
  <si>
    <t>Suolo Consumato Totale</t>
  </si>
  <si>
    <t>Superficie Tot.</t>
  </si>
  <si>
    <t>Popolazione</t>
  </si>
  <si>
    <t>Municipio 1</t>
  </si>
  <si>
    <t>(ha)</t>
  </si>
  <si>
    <t>Reticolo Principale - fascia AA</t>
  </si>
  <si>
    <t>Reticolo Secondario - fascia A</t>
  </si>
  <si>
    <t>Reticolo Secondario - fascia B</t>
  </si>
  <si>
    <t>Reticolo Secondario - fascia C</t>
  </si>
  <si>
    <t xml:space="preserve">Municipio 2 </t>
  </si>
  <si>
    <t>Reticolo Principale - fascia A</t>
  </si>
  <si>
    <t>Reticolo Principale - fascia B</t>
  </si>
  <si>
    <t>Reticolo Principale - fascia C</t>
  </si>
  <si>
    <t>Municipio 3</t>
  </si>
  <si>
    <t>Reticolo Primaria - fascia AA</t>
  </si>
  <si>
    <t>Reticolo Primaria - fascia A</t>
  </si>
  <si>
    <t>Reticolo Secondario - Bonifica - fascia A</t>
  </si>
  <si>
    <t>Reticolo Secondario - Bonifica - fascia B</t>
  </si>
  <si>
    <t xml:space="preserve"> Fasce Pericolosità Idraulica</t>
  </si>
  <si>
    <t xml:space="preserve">Municipio 4 </t>
  </si>
  <si>
    <t xml:space="preserve">Municipio 5 </t>
  </si>
  <si>
    <t xml:space="preserve">Municipio 6 </t>
  </si>
  <si>
    <t xml:space="preserve">Municipio 7 </t>
  </si>
  <si>
    <t xml:space="preserve">Municipio 8 </t>
  </si>
  <si>
    <t xml:space="preserve">Municipio 9 </t>
  </si>
  <si>
    <t xml:space="preserve">Municipio 10 </t>
  </si>
  <si>
    <t xml:space="preserve">Municipio 11 </t>
  </si>
  <si>
    <t xml:space="preserve">Municipio 12 </t>
  </si>
  <si>
    <t xml:space="preserve">Municipio 13 </t>
  </si>
  <si>
    <t xml:space="preserve">Municipio 14 </t>
  </si>
  <si>
    <t xml:space="preserve">Municipio 15 </t>
  </si>
  <si>
    <t>(%)</t>
  </si>
  <si>
    <t>(ab)</t>
  </si>
  <si>
    <t>Municipi</t>
  </si>
  <si>
    <t>Tot.</t>
  </si>
  <si>
    <t>Comune</t>
  </si>
  <si>
    <t>Superfici delle fasce di pericolosità idraulica del reticolo principale, secondario e dei canali di bonifica e abitanti a rischio per municipi</t>
  </si>
  <si>
    <t>Superfici delle fasce di massima pericolosità idraulica del reticolo principale, secondario (fasce A e AA) e popolazione a rischio per municipi</t>
  </si>
  <si>
    <t>Superfici delle fasce di massima pericolosità idraulica dei canali di bonifica (fasce A e AA) e popolazione a rischio per municipi</t>
  </si>
  <si>
    <t>tot</t>
  </si>
  <si>
    <t>Reticolo Principale -fascia A</t>
  </si>
  <si>
    <t>Reticolo Secondario - Canali bonifica - fascia A</t>
  </si>
  <si>
    <t>Reticolo Secondario - Canali di bonifica - fascia B</t>
  </si>
  <si>
    <t>Abitanti</t>
  </si>
  <si>
    <t>Municipio</t>
  </si>
  <si>
    <t>Classi di Suolo Consumato</t>
  </si>
  <si>
    <t>muncipio/classe</t>
  </si>
  <si>
    <t>Totale municipi</t>
  </si>
  <si>
    <t>Totale classe</t>
  </si>
  <si>
    <t>Totale</t>
  </si>
  <si>
    <t>%</t>
  </si>
  <si>
    <t>Superfici di suolo consumato delle aree di pericolosità del reticolo principale e secondario per classi e municipi</t>
  </si>
  <si>
    <t>Superfici di suolo consumato delle aree di pericolosità del reticolo principale della fascia A  per classi e municipi (ha)</t>
  </si>
  <si>
    <t>Superfici di suolo consumato delle aree di pericolosità del reticolo principale della fascia AA  per classi e municipi (ha)</t>
  </si>
  <si>
    <t>Superfici di suolo consumato delle aree di pericolosità del reticolo secondario della fascia AA  per classi e municipi (ha)</t>
  </si>
  <si>
    <t>municipio</t>
  </si>
  <si>
    <t>totale municipi</t>
  </si>
  <si>
    <t>Totale classi</t>
  </si>
  <si>
    <t>municipio/classi</t>
  </si>
  <si>
    <t>Totale municipio</t>
  </si>
  <si>
    <t>Edifici</t>
  </si>
  <si>
    <t>Strade</t>
  </si>
  <si>
    <t>Ferrovie</t>
  </si>
  <si>
    <t>Aeroporti</t>
  </si>
  <si>
    <t>Porti</t>
  </si>
  <si>
    <t>Altre aree impermeabilizzate (parcheggi, piazzali)</t>
  </si>
  <si>
    <t>Serre pavimentate permanenti</t>
  </si>
  <si>
    <t>Discariche</t>
  </si>
  <si>
    <t>Strade sterrate</t>
  </si>
  <si>
    <t>Aree in terra battuta e cantieri</t>
  </si>
  <si>
    <t>Aree estrattive</t>
  </si>
  <si>
    <t>Cave in falda</t>
  </si>
  <si>
    <t xml:space="preserve">Campi fotovoltaici </t>
  </si>
  <si>
    <t>Altre aree impermeabili la cui rimozione ripristina le condizioni iniziali del suolo</t>
  </si>
  <si>
    <t>Non consumato</t>
  </si>
  <si>
    <t>Corpi idrici artificiali</t>
  </si>
  <si>
    <t>Rotonde e svincoli</t>
  </si>
  <si>
    <t>Serre non pavimentate</t>
  </si>
  <si>
    <t>I valori sono in ettari</t>
  </si>
  <si>
    <t>N.B: Le fasce di pericolosità nello shapefile allegato presentano delle sovrapposizioni. Pertanto la popolazione calcolata su ogni singola fascia non può essere sommata a quella delle fasce restanti</t>
  </si>
  <si>
    <t>Anno di riferimento dei dati: 2017</t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</si>
</sst>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right" wrapText="1"/>
    </xf>
    <xf numFmtId="0" fontId="0" fillId="0" borderId="0" xfId="0" applyFill="1"/>
    <xf numFmtId="2" fontId="0" fillId="0" borderId="0" xfId="0" applyNumberFormat="1" applyFill="1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/>
    </xf>
  </cellXfs>
  <cellStyles count="3">
    <cellStyle name="Migliaia 2" xfId="2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tabSelected="1" workbookViewId="0">
      <selection activeCell="B26" sqref="B26"/>
    </sheetView>
  </sheetViews>
  <sheetFormatPr defaultRowHeight="15"/>
  <sheetData>
    <row r="1" spans="1:2">
      <c r="A1" t="s">
        <v>82</v>
      </c>
    </row>
    <row r="2" spans="1:2">
      <c r="A2">
        <v>111</v>
      </c>
      <c r="B2" t="s">
        <v>64</v>
      </c>
    </row>
    <row r="3" spans="1:2">
      <c r="A3">
        <v>112</v>
      </c>
      <c r="B3" t="s">
        <v>65</v>
      </c>
    </row>
    <row r="4" spans="1:2">
      <c r="A4">
        <v>113</v>
      </c>
      <c r="B4" t="s">
        <v>66</v>
      </c>
    </row>
    <row r="5" spans="1:2">
      <c r="A5">
        <v>114</v>
      </c>
      <c r="B5" t="s">
        <v>67</v>
      </c>
    </row>
    <row r="6" spans="1:2">
      <c r="A6">
        <v>115</v>
      </c>
      <c r="B6" t="s">
        <v>68</v>
      </c>
    </row>
    <row r="7" spans="1:2">
      <c r="A7">
        <v>116</v>
      </c>
      <c r="B7" t="s">
        <v>69</v>
      </c>
    </row>
    <row r="8" spans="1:2">
      <c r="A8">
        <v>117</v>
      </c>
      <c r="B8" t="s">
        <v>70</v>
      </c>
    </row>
    <row r="9" spans="1:2">
      <c r="A9">
        <v>118</v>
      </c>
      <c r="B9" t="s">
        <v>71</v>
      </c>
    </row>
    <row r="10" spans="1:2">
      <c r="A10">
        <v>121</v>
      </c>
      <c r="B10" t="s">
        <v>72</v>
      </c>
    </row>
    <row r="11" spans="1:2">
      <c r="A11">
        <v>122</v>
      </c>
      <c r="B11" t="s">
        <v>73</v>
      </c>
    </row>
    <row r="12" spans="1:2">
      <c r="A12">
        <v>123</v>
      </c>
      <c r="B12" t="s">
        <v>74</v>
      </c>
    </row>
    <row r="13" spans="1:2">
      <c r="A13">
        <v>124</v>
      </c>
      <c r="B13" t="s">
        <v>75</v>
      </c>
    </row>
    <row r="14" spans="1:2">
      <c r="A14">
        <v>125</v>
      </c>
      <c r="B14" t="s">
        <v>76</v>
      </c>
    </row>
    <row r="15" spans="1:2">
      <c r="A15">
        <v>126</v>
      </c>
      <c r="B15" t="s">
        <v>77</v>
      </c>
    </row>
    <row r="16" spans="1:2">
      <c r="A16">
        <v>2</v>
      </c>
      <c r="B16" t="s">
        <v>78</v>
      </c>
    </row>
    <row r="17" spans="1:2">
      <c r="A17">
        <v>201</v>
      </c>
      <c r="B17" t="s">
        <v>79</v>
      </c>
    </row>
    <row r="18" spans="1:2">
      <c r="A18">
        <v>202</v>
      </c>
      <c r="B18" t="s">
        <v>80</v>
      </c>
    </row>
    <row r="19" spans="1:2">
      <c r="A19">
        <v>203</v>
      </c>
      <c r="B19" t="s">
        <v>81</v>
      </c>
    </row>
    <row r="21" spans="1:2">
      <c r="A21" t="s">
        <v>83</v>
      </c>
    </row>
    <row r="23" spans="1:2">
      <c r="A23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L139"/>
  <sheetViews>
    <sheetView zoomScale="90" zoomScaleNormal="90" workbookViewId="0">
      <selection activeCell="E19" sqref="E19:F19"/>
    </sheetView>
  </sheetViews>
  <sheetFormatPr defaultRowHeight="15"/>
  <cols>
    <col min="2" max="2" width="36.42578125" bestFit="1" customWidth="1"/>
    <col min="3" max="10" width="12.7109375" customWidth="1"/>
    <col min="11" max="11" width="15.140625" customWidth="1"/>
    <col min="12" max="12" width="14.140625" customWidth="1"/>
  </cols>
  <sheetData>
    <row r="2" spans="2:12" s="9" customFormat="1" ht="27.75" customHeight="1">
      <c r="B2" s="16" t="s">
        <v>40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2">
      <c r="B3" s="2" t="s">
        <v>7</v>
      </c>
      <c r="C3" s="15" t="s">
        <v>1</v>
      </c>
      <c r="D3" s="15"/>
      <c r="E3" s="15" t="s">
        <v>2</v>
      </c>
      <c r="F3" s="15"/>
      <c r="G3" s="15" t="s">
        <v>3</v>
      </c>
      <c r="H3" s="15"/>
      <c r="I3" s="15" t="s">
        <v>4</v>
      </c>
      <c r="J3" s="15"/>
      <c r="K3" s="7" t="s">
        <v>5</v>
      </c>
      <c r="L3" s="7" t="s">
        <v>6</v>
      </c>
    </row>
    <row r="4" spans="2:12">
      <c r="B4" s="3" t="s">
        <v>0</v>
      </c>
      <c r="C4" s="5" t="s">
        <v>8</v>
      </c>
      <c r="D4" s="5" t="s">
        <v>35</v>
      </c>
      <c r="E4" s="5" t="s">
        <v>8</v>
      </c>
      <c r="F4" s="5" t="s">
        <v>35</v>
      </c>
      <c r="G4" s="5" t="s">
        <v>8</v>
      </c>
      <c r="H4" s="5" t="s">
        <v>35</v>
      </c>
      <c r="I4" s="5" t="s">
        <v>8</v>
      </c>
      <c r="J4" s="5" t="s">
        <v>35</v>
      </c>
      <c r="K4" s="5" t="s">
        <v>8</v>
      </c>
      <c r="L4" s="5" t="s">
        <v>36</v>
      </c>
    </row>
    <row r="5" spans="2:12">
      <c r="B5" t="s">
        <v>9</v>
      </c>
      <c r="C5" s="6">
        <v>12.7788</v>
      </c>
      <c r="D5" s="6">
        <v>19.915902736433942</v>
      </c>
      <c r="E5" s="6">
        <v>0.48850000000000016</v>
      </c>
      <c r="F5" s="6">
        <v>0.76133271408488934</v>
      </c>
      <c r="G5" s="6">
        <v>50.896499999999996</v>
      </c>
      <c r="H5" s="6">
        <v>79.322764549481178</v>
      </c>
      <c r="I5" s="6">
        <v>13.267300000000001</v>
      </c>
      <c r="J5" s="6">
        <v>20.677235450518829</v>
      </c>
      <c r="K5" s="6">
        <v>64.163799999999995</v>
      </c>
      <c r="L5" s="5">
        <v>10</v>
      </c>
    </row>
    <row r="6" spans="2:12">
      <c r="B6" t="s">
        <v>10</v>
      </c>
      <c r="C6" s="6">
        <v>1.0365</v>
      </c>
      <c r="D6" s="6">
        <v>60.809621589909071</v>
      </c>
      <c r="E6" s="6">
        <v>0</v>
      </c>
      <c r="F6" s="6">
        <v>0</v>
      </c>
      <c r="G6" s="6">
        <v>0.66799999999999993</v>
      </c>
      <c r="H6" s="6">
        <v>39.190378410090929</v>
      </c>
      <c r="I6" s="6">
        <v>1.0365</v>
      </c>
      <c r="J6" s="6">
        <v>60.809621589909071</v>
      </c>
      <c r="K6" s="6">
        <v>1.7044999999999999</v>
      </c>
      <c r="L6" s="5">
        <v>0</v>
      </c>
    </row>
    <row r="7" spans="2:12">
      <c r="B7" t="s">
        <v>11</v>
      </c>
      <c r="C7" s="6">
        <v>0.24840000000000001</v>
      </c>
      <c r="D7" s="6">
        <v>57.888604054998837</v>
      </c>
      <c r="E7" s="6">
        <v>0</v>
      </c>
      <c r="F7" s="6">
        <v>0</v>
      </c>
      <c r="G7" s="6">
        <v>0.18069999999999997</v>
      </c>
      <c r="H7" s="6">
        <v>42.111395945001163</v>
      </c>
      <c r="I7" s="6">
        <v>0.24840000000000001</v>
      </c>
      <c r="J7" s="6">
        <v>57.888604054998837</v>
      </c>
      <c r="K7" s="6">
        <v>0.42909999999999998</v>
      </c>
      <c r="L7" s="5">
        <v>0</v>
      </c>
    </row>
    <row r="8" spans="2:12">
      <c r="B8" t="s">
        <v>12</v>
      </c>
      <c r="C8" s="6">
        <v>0.01</v>
      </c>
      <c r="D8" s="6">
        <v>47.619047619047613</v>
      </c>
      <c r="E8" s="6">
        <v>0</v>
      </c>
      <c r="F8" s="6">
        <v>0</v>
      </c>
      <c r="G8" s="6">
        <v>1.1000000000000001E-2</v>
      </c>
      <c r="H8" s="6">
        <v>52.380952380952387</v>
      </c>
      <c r="I8" s="6">
        <v>0.01</v>
      </c>
      <c r="J8" s="6">
        <v>47.619047619047613</v>
      </c>
      <c r="K8" s="6">
        <v>2.1000000000000001E-2</v>
      </c>
      <c r="L8" s="5">
        <v>0</v>
      </c>
    </row>
    <row r="9" spans="2:12">
      <c r="C9" s="6"/>
      <c r="D9" s="6"/>
      <c r="E9" s="6"/>
      <c r="F9" s="6"/>
      <c r="G9" s="6"/>
      <c r="H9" s="6"/>
      <c r="I9" s="6"/>
      <c r="J9" s="6"/>
      <c r="K9" s="6"/>
      <c r="L9" s="5"/>
    </row>
    <row r="11" spans="2:12">
      <c r="B11" s="2" t="s">
        <v>13</v>
      </c>
      <c r="C11" s="15" t="s">
        <v>1</v>
      </c>
      <c r="D11" s="15"/>
      <c r="E11" s="15" t="s">
        <v>2</v>
      </c>
      <c r="F11" s="15"/>
      <c r="G11" s="15" t="s">
        <v>3</v>
      </c>
      <c r="H11" s="15"/>
      <c r="I11" s="15" t="s">
        <v>4</v>
      </c>
      <c r="J11" s="15"/>
      <c r="K11" s="7" t="s">
        <v>5</v>
      </c>
      <c r="L11" s="7" t="s">
        <v>6</v>
      </c>
    </row>
    <row r="12" spans="2:12">
      <c r="B12" s="3" t="s">
        <v>0</v>
      </c>
      <c r="C12" s="5" t="s">
        <v>8</v>
      </c>
      <c r="D12" s="5" t="s">
        <v>35</v>
      </c>
      <c r="E12" s="5" t="s">
        <v>8</v>
      </c>
      <c r="F12" s="5" t="s">
        <v>35</v>
      </c>
      <c r="G12" s="5" t="s">
        <v>8</v>
      </c>
      <c r="H12" s="5" t="s">
        <v>35</v>
      </c>
      <c r="I12" s="5" t="s">
        <v>8</v>
      </c>
      <c r="J12" s="5" t="s">
        <v>35</v>
      </c>
      <c r="K12" s="5" t="s">
        <v>8</v>
      </c>
      <c r="L12" s="5" t="s">
        <v>36</v>
      </c>
    </row>
    <row r="13" spans="2:12">
      <c r="B13" t="s">
        <v>14</v>
      </c>
      <c r="C13" s="6">
        <v>0.04</v>
      </c>
      <c r="D13" s="6">
        <v>8.1267777326290123</v>
      </c>
      <c r="E13" s="6">
        <v>0</v>
      </c>
      <c r="F13" s="6"/>
      <c r="G13" s="6">
        <v>0.45220000000000005</v>
      </c>
      <c r="H13" s="6">
        <v>91.873222267370991</v>
      </c>
      <c r="I13" s="6">
        <v>0.04</v>
      </c>
      <c r="J13" s="6">
        <v>8.1267777326290123</v>
      </c>
      <c r="K13" s="6">
        <v>0.49220000000000003</v>
      </c>
      <c r="L13" s="5">
        <v>0</v>
      </c>
    </row>
    <row r="14" spans="2:12">
      <c r="B14" t="s">
        <v>9</v>
      </c>
      <c r="C14" s="6">
        <v>18.14</v>
      </c>
      <c r="D14" s="6">
        <v>25.974769821154975</v>
      </c>
      <c r="E14" s="6">
        <v>1.3099999999999987</v>
      </c>
      <c r="F14" s="6">
        <v>1.875796497558599</v>
      </c>
      <c r="G14" s="6">
        <v>50.387</v>
      </c>
      <c r="H14" s="6">
        <v>72.149433681286425</v>
      </c>
      <c r="I14" s="6">
        <v>19.45</v>
      </c>
      <c r="J14" s="6">
        <v>27.850566318713572</v>
      </c>
      <c r="K14" s="6">
        <v>69.837000000000003</v>
      </c>
      <c r="L14" s="5">
        <v>11</v>
      </c>
    </row>
    <row r="15" spans="2:12">
      <c r="B15" t="s">
        <v>15</v>
      </c>
      <c r="C15" s="6">
        <v>51.67</v>
      </c>
      <c r="D15" s="6">
        <v>75.199459763122434</v>
      </c>
      <c r="E15" s="6">
        <v>9.9999999999980105E-3</v>
      </c>
      <c r="F15" s="6">
        <v>1.4553795193169627E-2</v>
      </c>
      <c r="G15" s="6">
        <v>17.0306</v>
      </c>
      <c r="H15" s="6">
        <v>24.7859864416844</v>
      </c>
      <c r="I15" s="6">
        <v>51.68</v>
      </c>
      <c r="J15" s="6">
        <v>75.2140135583156</v>
      </c>
      <c r="K15" s="6">
        <v>68.710599999999999</v>
      </c>
      <c r="L15" s="5">
        <v>5677</v>
      </c>
    </row>
    <row r="16" spans="2:12">
      <c r="B16" t="s">
        <v>16</v>
      </c>
      <c r="C16" s="6">
        <v>21.59</v>
      </c>
      <c r="D16" s="6">
        <v>81.817182745252595</v>
      </c>
      <c r="E16" s="6">
        <v>0.25</v>
      </c>
      <c r="F16" s="6">
        <v>0.94739674322895551</v>
      </c>
      <c r="G16" s="6">
        <v>4.5481000000000016</v>
      </c>
      <c r="H16" s="6">
        <v>17.235420511518456</v>
      </c>
      <c r="I16" s="6">
        <v>21.84</v>
      </c>
      <c r="J16" s="6">
        <v>82.764579488481544</v>
      </c>
      <c r="K16" s="6">
        <v>26.388100000000001</v>
      </c>
      <c r="L16" s="5">
        <v>2051</v>
      </c>
    </row>
    <row r="17" spans="2:12">
      <c r="C17" s="6"/>
      <c r="D17" s="6"/>
      <c r="E17" s="6"/>
      <c r="F17" s="6"/>
      <c r="G17" s="6"/>
      <c r="H17" s="6"/>
      <c r="I17" s="6"/>
      <c r="J17" s="6"/>
      <c r="K17" s="6"/>
      <c r="L17" s="5"/>
    </row>
    <row r="19" spans="2:12">
      <c r="B19" s="2" t="s">
        <v>17</v>
      </c>
      <c r="C19" s="15" t="s">
        <v>1</v>
      </c>
      <c r="D19" s="15"/>
      <c r="E19" s="15" t="s">
        <v>2</v>
      </c>
      <c r="F19" s="15"/>
      <c r="G19" s="15" t="s">
        <v>3</v>
      </c>
      <c r="H19" s="15"/>
      <c r="I19" s="15" t="s">
        <v>4</v>
      </c>
      <c r="J19" s="15"/>
      <c r="K19" s="7" t="s">
        <v>5</v>
      </c>
      <c r="L19" s="7" t="s">
        <v>6</v>
      </c>
    </row>
    <row r="20" spans="2:12">
      <c r="B20" t="s">
        <v>22</v>
      </c>
      <c r="C20" s="5" t="s">
        <v>8</v>
      </c>
      <c r="D20" s="5" t="s">
        <v>35</v>
      </c>
      <c r="E20" s="5" t="s">
        <v>8</v>
      </c>
      <c r="F20" s="5" t="s">
        <v>35</v>
      </c>
      <c r="G20" s="5" t="s">
        <v>8</v>
      </c>
      <c r="H20" s="5" t="s">
        <v>35</v>
      </c>
      <c r="I20" s="5" t="s">
        <v>8</v>
      </c>
      <c r="J20" s="5" t="s">
        <v>35</v>
      </c>
      <c r="K20" s="5" t="s">
        <v>8</v>
      </c>
      <c r="L20" s="5" t="s">
        <v>36</v>
      </c>
    </row>
    <row r="21" spans="2:12">
      <c r="B21" t="s">
        <v>14</v>
      </c>
      <c r="C21" s="6">
        <v>112.26</v>
      </c>
      <c r="D21" s="6">
        <v>7.0064597861600522</v>
      </c>
      <c r="E21" s="6">
        <v>24.510000000000005</v>
      </c>
      <c r="F21" s="6">
        <v>1.5297374786992954</v>
      </c>
      <c r="G21" s="6">
        <v>1465.4657</v>
      </c>
      <c r="H21" s="6">
        <v>91.463802735140661</v>
      </c>
      <c r="I21" s="6">
        <v>136.77000000000001</v>
      </c>
      <c r="J21" s="6">
        <v>8.5361972648593465</v>
      </c>
      <c r="K21" s="6">
        <v>1602.2357</v>
      </c>
      <c r="L21" s="5">
        <v>7</v>
      </c>
    </row>
    <row r="22" spans="2:12">
      <c r="B22" t="s">
        <v>9</v>
      </c>
      <c r="C22" s="6">
        <v>11.12</v>
      </c>
      <c r="D22" s="6">
        <v>7.4801912830209742</v>
      </c>
      <c r="E22" s="6">
        <v>2.7200000000000006</v>
      </c>
      <c r="F22" s="6">
        <v>1.8296870764223971</v>
      </c>
      <c r="G22" s="6">
        <v>134.8193</v>
      </c>
      <c r="H22" s="6">
        <v>90.690121640556626</v>
      </c>
      <c r="I22" s="6">
        <v>13.84</v>
      </c>
      <c r="J22" s="6">
        <v>9.3098783594433723</v>
      </c>
      <c r="K22" s="6">
        <v>148.6593</v>
      </c>
      <c r="L22" s="5">
        <v>14</v>
      </c>
    </row>
    <row r="23" spans="2:12">
      <c r="B23" t="s">
        <v>15</v>
      </c>
      <c r="C23" s="6">
        <v>15.07</v>
      </c>
      <c r="D23" s="6">
        <v>40.886202331083275</v>
      </c>
      <c r="E23" s="6">
        <v>0.26999999999999957</v>
      </c>
      <c r="F23" s="6">
        <v>0.7325331539079275</v>
      </c>
      <c r="G23" s="6">
        <v>21.518400000000003</v>
      </c>
      <c r="H23" s="6">
        <v>58.381264515008787</v>
      </c>
      <c r="I23" s="6">
        <v>15.34</v>
      </c>
      <c r="J23" s="6">
        <v>41.618735484991205</v>
      </c>
      <c r="K23" s="6">
        <v>36.858400000000003</v>
      </c>
      <c r="L23" s="5">
        <v>1116</v>
      </c>
    </row>
    <row r="24" spans="2:12">
      <c r="B24" t="s">
        <v>16</v>
      </c>
      <c r="C24" s="6">
        <v>49</v>
      </c>
      <c r="D24" s="6">
        <v>62.697448981550316</v>
      </c>
      <c r="E24" s="6">
        <v>0.61999999999999744</v>
      </c>
      <c r="F24" s="6">
        <v>0.79331466058287836</v>
      </c>
      <c r="G24" s="6">
        <v>28.533099999999997</v>
      </c>
      <c r="H24" s="6">
        <v>36.509236357866804</v>
      </c>
      <c r="I24" s="6">
        <v>49.62</v>
      </c>
      <c r="J24" s="6">
        <v>63.490763642133196</v>
      </c>
      <c r="K24" s="6">
        <v>78.153099999999995</v>
      </c>
      <c r="L24" s="5">
        <v>532</v>
      </c>
    </row>
    <row r="25" spans="2:12">
      <c r="B25" t="s">
        <v>10</v>
      </c>
      <c r="C25" s="6">
        <v>0</v>
      </c>
      <c r="D25" s="6">
        <v>0</v>
      </c>
      <c r="E25" s="6">
        <v>0</v>
      </c>
      <c r="F25" s="6">
        <v>0</v>
      </c>
      <c r="G25" s="6">
        <v>0.17230000000000001</v>
      </c>
      <c r="H25" s="6">
        <v>100</v>
      </c>
      <c r="I25" s="6">
        <v>0</v>
      </c>
      <c r="J25" s="6">
        <v>0</v>
      </c>
      <c r="K25" s="6">
        <v>0.17230000000000001</v>
      </c>
      <c r="L25" s="5">
        <v>0</v>
      </c>
    </row>
    <row r="26" spans="2:12">
      <c r="C26" s="6"/>
      <c r="D26" s="6"/>
      <c r="E26" s="6"/>
      <c r="F26" s="6"/>
      <c r="G26" s="6"/>
      <c r="H26" s="6"/>
      <c r="I26" s="6"/>
      <c r="J26" s="6"/>
      <c r="K26" s="6"/>
      <c r="L26" s="5"/>
    </row>
    <row r="28" spans="2:12">
      <c r="B28" t="s">
        <v>23</v>
      </c>
      <c r="C28" s="15" t="s">
        <v>1</v>
      </c>
      <c r="D28" s="15"/>
      <c r="E28" s="15" t="s">
        <v>2</v>
      </c>
      <c r="F28" s="15"/>
      <c r="G28" s="15" t="s">
        <v>3</v>
      </c>
      <c r="H28" s="15"/>
      <c r="I28" s="15" t="s">
        <v>4</v>
      </c>
      <c r="J28" s="15"/>
      <c r="K28" s="7" t="s">
        <v>5</v>
      </c>
      <c r="L28" s="7" t="s">
        <v>6</v>
      </c>
    </row>
    <row r="29" spans="2:12">
      <c r="B29" t="s">
        <v>0</v>
      </c>
      <c r="C29" s="5" t="s">
        <v>8</v>
      </c>
      <c r="D29" s="5" t="s">
        <v>35</v>
      </c>
      <c r="E29" s="5" t="s">
        <v>8</v>
      </c>
      <c r="F29" s="5" t="s">
        <v>35</v>
      </c>
      <c r="G29" s="5" t="s">
        <v>8</v>
      </c>
      <c r="H29" s="5" t="s">
        <v>35</v>
      </c>
      <c r="I29" s="5" t="s">
        <v>8</v>
      </c>
      <c r="J29" s="5" t="s">
        <v>35</v>
      </c>
      <c r="K29" s="5" t="s">
        <v>8</v>
      </c>
      <c r="L29" s="5" t="s">
        <v>36</v>
      </c>
    </row>
    <row r="30" spans="2:12">
      <c r="B30" t="s">
        <v>14</v>
      </c>
      <c r="C30" s="6">
        <v>18.243000000000002</v>
      </c>
      <c r="D30" s="6">
        <v>5.482594872513066</v>
      </c>
      <c r="E30" s="6">
        <v>3.3903999999999996</v>
      </c>
      <c r="F30" s="6">
        <v>1.0189217593470534</v>
      </c>
      <c r="G30" s="6">
        <v>311.1105</v>
      </c>
      <c r="H30" s="6">
        <v>93.498483368139887</v>
      </c>
      <c r="I30" s="6">
        <v>21.633400000000002</v>
      </c>
      <c r="J30" s="6">
        <v>6.5015166318601185</v>
      </c>
      <c r="K30" s="6">
        <v>332.7439</v>
      </c>
      <c r="L30" s="5">
        <v>206</v>
      </c>
    </row>
    <row r="31" spans="2:12">
      <c r="B31" t="s">
        <v>15</v>
      </c>
      <c r="C31" s="6">
        <v>50.162900000000008</v>
      </c>
      <c r="D31" s="6">
        <v>38.714783623420168</v>
      </c>
      <c r="E31" s="6">
        <v>2.7434000000000012</v>
      </c>
      <c r="F31" s="6">
        <v>2.1173045695621848</v>
      </c>
      <c r="G31" s="6">
        <v>76.664099999999991</v>
      </c>
      <c r="H31" s="6">
        <v>59.167911807017639</v>
      </c>
      <c r="I31" s="6">
        <v>52.906300000000009</v>
      </c>
      <c r="J31" s="6">
        <v>40.832088192982354</v>
      </c>
      <c r="K31" s="6">
        <v>129.57040000000001</v>
      </c>
      <c r="L31" s="5">
        <v>757</v>
      </c>
    </row>
    <row r="32" spans="2:12">
      <c r="B32" t="s">
        <v>16</v>
      </c>
      <c r="C32" s="6">
        <v>80.8583</v>
      </c>
      <c r="D32" s="6">
        <v>35.84047594457774</v>
      </c>
      <c r="E32" s="6">
        <v>7.0609000000000037</v>
      </c>
      <c r="F32" s="6">
        <v>3.1297469350341167</v>
      </c>
      <c r="G32" s="6">
        <v>137.68689999999998</v>
      </c>
      <c r="H32" s="6">
        <v>61.02977712038814</v>
      </c>
      <c r="I32" s="6">
        <v>87.919200000000004</v>
      </c>
      <c r="J32" s="6">
        <v>38.970222879611853</v>
      </c>
      <c r="K32" s="6">
        <v>225.6061</v>
      </c>
      <c r="L32" s="5">
        <v>2047</v>
      </c>
    </row>
    <row r="33" spans="2:12">
      <c r="B33" t="s">
        <v>10</v>
      </c>
      <c r="C33" s="6">
        <v>53.600499999999997</v>
      </c>
      <c r="D33" s="6">
        <v>20.583379767110447</v>
      </c>
      <c r="E33" s="6">
        <v>2.1829999999999998</v>
      </c>
      <c r="F33" s="6">
        <v>0.83830408357388653</v>
      </c>
      <c r="G33" s="6">
        <v>204.6232</v>
      </c>
      <c r="H33" s="6">
        <v>78.578316149315668</v>
      </c>
      <c r="I33" s="6">
        <v>55.783499999999997</v>
      </c>
      <c r="J33" s="6">
        <v>21.421683850684332</v>
      </c>
      <c r="K33" s="6">
        <v>260.4067</v>
      </c>
      <c r="L33" s="5">
        <v>472</v>
      </c>
    </row>
    <row r="34" spans="2:12">
      <c r="B34" t="s">
        <v>11</v>
      </c>
      <c r="C34" s="6">
        <v>54.141300000000001</v>
      </c>
      <c r="D34" s="6">
        <v>50.045940589666415</v>
      </c>
      <c r="E34" s="6">
        <v>1.8153999999999968</v>
      </c>
      <c r="F34" s="6">
        <v>1.6780794060445585</v>
      </c>
      <c r="G34" s="6">
        <v>52.226500000000001</v>
      </c>
      <c r="H34" s="6">
        <v>48.275980004289018</v>
      </c>
      <c r="I34" s="6">
        <v>55.956699999999998</v>
      </c>
      <c r="J34" s="6">
        <v>51.724019995710982</v>
      </c>
      <c r="K34" s="6">
        <v>108.1832</v>
      </c>
      <c r="L34" s="5">
        <v>3083</v>
      </c>
    </row>
    <row r="35" spans="2:12">
      <c r="B35" t="s">
        <v>12</v>
      </c>
      <c r="C35" s="6">
        <v>22.6965</v>
      </c>
      <c r="D35" s="6">
        <v>47.58724800553523</v>
      </c>
      <c r="E35" s="6">
        <v>0.44040000000000035</v>
      </c>
      <c r="F35" s="6">
        <v>0.92337690928723515</v>
      </c>
      <c r="G35" s="6">
        <v>24.557599999999997</v>
      </c>
      <c r="H35" s="6">
        <v>51.489375085177535</v>
      </c>
      <c r="I35" s="6">
        <v>23.136900000000001</v>
      </c>
      <c r="J35" s="6">
        <v>48.510624914822472</v>
      </c>
      <c r="K35" s="6">
        <v>47.694499999999998</v>
      </c>
      <c r="L35" s="5">
        <v>472</v>
      </c>
    </row>
    <row r="36" spans="2:12">
      <c r="C36" s="6"/>
      <c r="D36" s="6"/>
      <c r="E36" s="6"/>
      <c r="F36" s="6"/>
      <c r="G36" s="6"/>
      <c r="H36" s="6"/>
      <c r="I36" s="6"/>
      <c r="J36" s="6"/>
      <c r="K36" s="6"/>
      <c r="L36" s="5"/>
    </row>
    <row r="38" spans="2:12">
      <c r="B38" s="2" t="s">
        <v>24</v>
      </c>
      <c r="C38" s="15" t="s">
        <v>1</v>
      </c>
      <c r="D38" s="15"/>
      <c r="E38" s="15" t="s">
        <v>2</v>
      </c>
      <c r="F38" s="15"/>
      <c r="G38" s="15" t="s">
        <v>3</v>
      </c>
      <c r="H38" s="15"/>
      <c r="I38" s="15" t="s">
        <v>4</v>
      </c>
      <c r="J38" s="15"/>
      <c r="K38" s="7" t="s">
        <v>5</v>
      </c>
      <c r="L38" s="7" t="s">
        <v>6</v>
      </c>
    </row>
    <row r="39" spans="2:12">
      <c r="B39" t="s">
        <v>0</v>
      </c>
      <c r="C39" s="5" t="s">
        <v>8</v>
      </c>
      <c r="D39" s="5" t="s">
        <v>35</v>
      </c>
      <c r="E39" s="5" t="s">
        <v>8</v>
      </c>
      <c r="F39" s="5" t="s">
        <v>35</v>
      </c>
      <c r="G39" s="5" t="s">
        <v>8</v>
      </c>
      <c r="H39" s="5" t="s">
        <v>35</v>
      </c>
      <c r="I39" s="5" t="s">
        <v>8</v>
      </c>
      <c r="J39" s="5" t="s">
        <v>35</v>
      </c>
      <c r="K39" s="5" t="s">
        <v>8</v>
      </c>
      <c r="L39" s="5" t="s">
        <v>36</v>
      </c>
    </row>
    <row r="40" spans="2:12">
      <c r="B40" t="s">
        <v>10</v>
      </c>
      <c r="C40" s="6">
        <v>64.839500000000001</v>
      </c>
      <c r="D40" s="6">
        <v>48.011690536944265</v>
      </c>
      <c r="E40" s="6">
        <v>3.828400000000002</v>
      </c>
      <c r="F40" s="6">
        <v>2.8348145197238952</v>
      </c>
      <c r="G40" s="6">
        <v>66.381499999999988</v>
      </c>
      <c r="H40" s="6">
        <v>49.153494943331843</v>
      </c>
      <c r="I40" s="6">
        <v>68.667900000000003</v>
      </c>
      <c r="J40" s="6">
        <v>50.846505056668157</v>
      </c>
      <c r="K40" s="6">
        <v>135.04939999999999</v>
      </c>
      <c r="L40" s="5"/>
    </row>
    <row r="41" spans="2:12">
      <c r="B41" t="s">
        <v>11</v>
      </c>
      <c r="C41" s="6">
        <v>10.314699999999998</v>
      </c>
      <c r="D41" s="6">
        <v>52.150018454009064</v>
      </c>
      <c r="E41" s="6">
        <v>0.70639999999999858</v>
      </c>
      <c r="F41" s="6">
        <v>3.5714827417095925</v>
      </c>
      <c r="G41" s="6">
        <v>8.7578000000000031</v>
      </c>
      <c r="H41" s="6">
        <v>44.278498804281348</v>
      </c>
      <c r="I41" s="6">
        <v>11.021099999999997</v>
      </c>
      <c r="J41" s="6">
        <v>55.721501195718659</v>
      </c>
      <c r="K41" s="6">
        <v>19.7789</v>
      </c>
      <c r="L41" s="5"/>
    </row>
    <row r="42" spans="2:12">
      <c r="B42" t="s">
        <v>12</v>
      </c>
      <c r="C42" s="6">
        <v>2.4742999999999999</v>
      </c>
      <c r="D42" s="6">
        <v>49.814777531709282</v>
      </c>
      <c r="E42" s="6">
        <v>0.2471000000000001</v>
      </c>
      <c r="F42" s="6">
        <v>4.9748339037648508</v>
      </c>
      <c r="G42" s="6">
        <v>2.2455999999999996</v>
      </c>
      <c r="H42" s="6">
        <v>45.210388564525864</v>
      </c>
      <c r="I42" s="6">
        <v>2.7214</v>
      </c>
      <c r="J42" s="6">
        <v>54.789611435474143</v>
      </c>
      <c r="K42" s="6">
        <v>4.9669999999999996</v>
      </c>
      <c r="L42" s="5"/>
    </row>
    <row r="43" spans="2:12">
      <c r="C43" s="6"/>
      <c r="D43" s="6"/>
      <c r="E43" s="6"/>
      <c r="F43" s="6"/>
      <c r="G43" s="6"/>
      <c r="H43" s="6"/>
      <c r="I43" s="6"/>
      <c r="J43" s="6"/>
      <c r="K43" s="6"/>
      <c r="L43" s="5"/>
    </row>
    <row r="45" spans="2:12">
      <c r="B45" s="2" t="s">
        <v>25</v>
      </c>
      <c r="C45" s="15" t="s">
        <v>1</v>
      </c>
      <c r="D45" s="15"/>
      <c r="E45" s="15" t="s">
        <v>2</v>
      </c>
      <c r="F45" s="15"/>
      <c r="G45" s="15" t="s">
        <v>3</v>
      </c>
      <c r="H45" s="15"/>
      <c r="I45" s="15" t="s">
        <v>4</v>
      </c>
      <c r="J45" s="15"/>
      <c r="K45" s="7" t="s">
        <v>5</v>
      </c>
      <c r="L45" s="7" t="s">
        <v>6</v>
      </c>
    </row>
    <row r="46" spans="2:12">
      <c r="B46" t="s">
        <v>0</v>
      </c>
      <c r="C46" s="5" t="s">
        <v>8</v>
      </c>
      <c r="D46" s="5" t="s">
        <v>35</v>
      </c>
      <c r="E46" s="5" t="s">
        <v>8</v>
      </c>
      <c r="F46" s="5" t="s">
        <v>35</v>
      </c>
      <c r="G46" s="5" t="s">
        <v>8</v>
      </c>
      <c r="H46" s="5" t="s">
        <v>35</v>
      </c>
      <c r="I46" s="5" t="s">
        <v>8</v>
      </c>
      <c r="J46" s="5" t="s">
        <v>35</v>
      </c>
      <c r="K46" s="5" t="s">
        <v>8</v>
      </c>
      <c r="L46" s="5" t="s">
        <v>36</v>
      </c>
    </row>
    <row r="47" spans="2:12">
      <c r="B47" t="s">
        <v>14</v>
      </c>
      <c r="C47" s="6">
        <v>12.740100000000002</v>
      </c>
      <c r="D47" s="6">
        <v>4.0744212464369083</v>
      </c>
      <c r="E47" s="6">
        <v>8.4588000000000001</v>
      </c>
      <c r="F47" s="6">
        <v>2.7052153781650472</v>
      </c>
      <c r="G47" s="6">
        <v>291.48600000000005</v>
      </c>
      <c r="H47" s="6">
        <v>93.220363375398051</v>
      </c>
      <c r="I47" s="6">
        <v>21.198900000000002</v>
      </c>
      <c r="J47" s="6">
        <v>6.779636624601955</v>
      </c>
      <c r="K47" s="6">
        <v>312.68490000000003</v>
      </c>
      <c r="L47" s="5">
        <v>12</v>
      </c>
    </row>
    <row r="48" spans="2:12">
      <c r="B48" t="s">
        <v>15</v>
      </c>
      <c r="C48" s="6">
        <v>22.327999999999996</v>
      </c>
      <c r="D48" s="6">
        <v>18.597538374914311</v>
      </c>
      <c r="E48" s="6">
        <v>0.88660000000000139</v>
      </c>
      <c r="F48" s="6">
        <v>0.7384708672160093</v>
      </c>
      <c r="G48" s="6">
        <v>96.844300000000004</v>
      </c>
      <c r="H48" s="6">
        <v>80.663990757869684</v>
      </c>
      <c r="I48" s="6">
        <v>23.214599999999997</v>
      </c>
      <c r="J48" s="6">
        <v>19.33600924213032</v>
      </c>
      <c r="K48" s="6">
        <v>120.05889999999999</v>
      </c>
      <c r="L48" s="5">
        <v>366</v>
      </c>
    </row>
    <row r="49" spans="2:12">
      <c r="B49" t="s">
        <v>16</v>
      </c>
      <c r="C49" s="6">
        <v>3.1086</v>
      </c>
      <c r="D49" s="6">
        <v>10.408003374917135</v>
      </c>
      <c r="E49" s="6">
        <v>0.50410000000000021</v>
      </c>
      <c r="F49" s="6">
        <v>1.6877933800732579</v>
      </c>
      <c r="G49" s="6">
        <v>26.2547</v>
      </c>
      <c r="H49" s="6">
        <v>87.904203245009597</v>
      </c>
      <c r="I49" s="6">
        <v>3.6127000000000002</v>
      </c>
      <c r="J49" s="6">
        <v>12.095796754990392</v>
      </c>
      <c r="K49" s="6">
        <v>29.8674</v>
      </c>
      <c r="L49" s="5">
        <v>56</v>
      </c>
    </row>
    <row r="50" spans="2:12">
      <c r="B50" t="s">
        <v>10</v>
      </c>
      <c r="C50" s="6">
        <v>10.6265</v>
      </c>
      <c r="D50" s="6">
        <v>11.202500000000001</v>
      </c>
      <c r="E50" s="6">
        <v>45.156999999999996</v>
      </c>
      <c r="F50" s="6">
        <v>33.213249701384512</v>
      </c>
      <c r="G50" s="6">
        <v>80.177300000000002</v>
      </c>
      <c r="H50" s="6">
        <v>58.970894551959098</v>
      </c>
      <c r="I50" s="6">
        <v>55.783499999999997</v>
      </c>
      <c r="J50" s="6">
        <v>41.029105448040902</v>
      </c>
      <c r="K50" s="6">
        <v>135.96080000000001</v>
      </c>
      <c r="L50" s="5">
        <v>233</v>
      </c>
    </row>
    <row r="51" spans="2:12">
      <c r="B51" t="s">
        <v>11</v>
      </c>
      <c r="C51" s="6">
        <v>15.1318</v>
      </c>
      <c r="D51" s="6">
        <v>28.872356623728994</v>
      </c>
      <c r="E51" s="6">
        <v>0.53350000000000009</v>
      </c>
      <c r="F51" s="6">
        <v>1.0179491044528357</v>
      </c>
      <c r="G51" s="6">
        <v>36.744</v>
      </c>
      <c r="H51" s="6">
        <v>70.109694271818171</v>
      </c>
      <c r="I51" s="6">
        <v>15.6653</v>
      </c>
      <c r="J51" s="6">
        <v>29.890305728181833</v>
      </c>
      <c r="K51" s="6">
        <v>52.409300000000002</v>
      </c>
      <c r="L51" s="5">
        <v>471</v>
      </c>
    </row>
    <row r="52" spans="2:12">
      <c r="B52" t="s">
        <v>12</v>
      </c>
      <c r="C52" s="6">
        <v>12.9809</v>
      </c>
      <c r="D52" s="6">
        <v>26.276221263640725</v>
      </c>
      <c r="E52" s="6">
        <v>0.4781000000000013</v>
      </c>
      <c r="F52" s="6">
        <v>0.96778046099628423</v>
      </c>
      <c r="G52" s="6">
        <v>35.942699999999995</v>
      </c>
      <c r="H52" s="6">
        <v>72.755998275362984</v>
      </c>
      <c r="I52" s="6">
        <v>13.459000000000001</v>
      </c>
      <c r="J52" s="6">
        <v>27.244001724637013</v>
      </c>
      <c r="K52" s="6">
        <v>49.401699999999998</v>
      </c>
      <c r="L52" s="5">
        <v>1562</v>
      </c>
    </row>
    <row r="53" spans="2:12">
      <c r="C53" s="6"/>
      <c r="D53" s="6"/>
      <c r="E53" s="6"/>
      <c r="F53" s="6"/>
      <c r="G53" s="6"/>
      <c r="H53" s="6"/>
      <c r="I53" s="6"/>
      <c r="J53" s="6"/>
      <c r="K53" s="6"/>
      <c r="L53" s="5"/>
    </row>
    <row r="55" spans="2:12">
      <c r="B55" s="2" t="s">
        <v>26</v>
      </c>
      <c r="C55" s="15" t="s">
        <v>1</v>
      </c>
      <c r="D55" s="15"/>
      <c r="E55" s="15" t="s">
        <v>2</v>
      </c>
      <c r="F55" s="15"/>
      <c r="G55" s="15" t="s">
        <v>3</v>
      </c>
      <c r="H55" s="15"/>
      <c r="I55" s="15" t="s">
        <v>4</v>
      </c>
      <c r="J55" s="15"/>
      <c r="K55" s="7" t="s">
        <v>5</v>
      </c>
      <c r="L55" s="7" t="s">
        <v>6</v>
      </c>
    </row>
    <row r="56" spans="2:12">
      <c r="B56" t="s">
        <v>0</v>
      </c>
      <c r="C56" s="5" t="s">
        <v>8</v>
      </c>
      <c r="D56" s="5" t="s">
        <v>35</v>
      </c>
      <c r="E56" s="5" t="s">
        <v>8</v>
      </c>
      <c r="F56" s="5" t="s">
        <v>35</v>
      </c>
      <c r="G56" s="5" t="s">
        <v>8</v>
      </c>
      <c r="H56" s="5" t="s">
        <v>35</v>
      </c>
      <c r="I56" s="5" t="s">
        <v>8</v>
      </c>
      <c r="J56" s="5" t="s">
        <v>35</v>
      </c>
      <c r="K56" s="5" t="s">
        <v>8</v>
      </c>
      <c r="L56" s="5" t="s">
        <v>36</v>
      </c>
    </row>
    <row r="57" spans="2:12">
      <c r="B57" t="s">
        <v>10</v>
      </c>
      <c r="C57" s="6">
        <v>24.2788</v>
      </c>
      <c r="D57" s="6">
        <v>11.202500000000001</v>
      </c>
      <c r="E57" s="6">
        <v>1.5634999999999977</v>
      </c>
      <c r="F57" s="6">
        <v>1.6595162937221752</v>
      </c>
      <c r="G57" s="6">
        <v>68.371900000000011</v>
      </c>
      <c r="H57" s="6">
        <v>72.570695287971461</v>
      </c>
      <c r="I57" s="6">
        <v>25.842299999999998</v>
      </c>
      <c r="J57" s="6">
        <v>27.429304712028546</v>
      </c>
      <c r="K57" s="6">
        <v>94.214200000000005</v>
      </c>
      <c r="L57" s="5">
        <v>1173</v>
      </c>
    </row>
    <row r="58" spans="2:12">
      <c r="B58" t="s">
        <v>11</v>
      </c>
      <c r="C58" s="6">
        <v>96.084100000000007</v>
      </c>
      <c r="D58" s="6">
        <v>37.914110526280489</v>
      </c>
      <c r="E58" s="6">
        <v>3.9436000000000035</v>
      </c>
      <c r="F58" s="6">
        <v>1.5561168421355858</v>
      </c>
      <c r="G58" s="6">
        <v>153.398</v>
      </c>
      <c r="H58" s="6">
        <v>60.529772631583931</v>
      </c>
      <c r="I58" s="6">
        <v>100.02770000000001</v>
      </c>
      <c r="J58" s="6">
        <v>39.470227368416069</v>
      </c>
      <c r="K58" s="6">
        <v>253.42570000000001</v>
      </c>
      <c r="L58" s="5">
        <v>9122</v>
      </c>
    </row>
    <row r="59" spans="2:12">
      <c r="B59" t="s">
        <v>12</v>
      </c>
      <c r="C59" s="6">
        <v>21.491399999999999</v>
      </c>
      <c r="D59" s="6">
        <v>32.889680597576813</v>
      </c>
      <c r="E59" s="6">
        <v>2.6154000000000011</v>
      </c>
      <c r="F59" s="6">
        <v>4.0025159196191238</v>
      </c>
      <c r="G59" s="6">
        <v>41.237100000000005</v>
      </c>
      <c r="H59" s="6">
        <v>63.107803482804059</v>
      </c>
      <c r="I59" s="6">
        <v>24.1068</v>
      </c>
      <c r="J59" s="6">
        <v>36.892196517195941</v>
      </c>
      <c r="K59" s="6">
        <v>65.343900000000005</v>
      </c>
      <c r="L59" s="5">
        <v>1473</v>
      </c>
    </row>
    <row r="60" spans="2:12">
      <c r="C60" s="6"/>
      <c r="D60" s="6"/>
      <c r="E60" s="6"/>
      <c r="F60" s="6"/>
      <c r="G60" s="6"/>
      <c r="H60" s="6"/>
      <c r="I60" s="6"/>
      <c r="J60" s="6"/>
      <c r="K60" s="6"/>
      <c r="L60" s="5"/>
    </row>
    <row r="62" spans="2:12">
      <c r="B62" s="2" t="s">
        <v>27</v>
      </c>
      <c r="C62" s="15" t="s">
        <v>1</v>
      </c>
      <c r="D62" s="15"/>
      <c r="E62" s="15" t="s">
        <v>2</v>
      </c>
      <c r="F62" s="15"/>
      <c r="G62" s="15" t="s">
        <v>3</v>
      </c>
      <c r="H62" s="15"/>
      <c r="I62" s="15" t="s">
        <v>4</v>
      </c>
      <c r="J62" s="15"/>
      <c r="K62" s="7" t="s">
        <v>5</v>
      </c>
      <c r="L62" s="7" t="s">
        <v>6</v>
      </c>
    </row>
    <row r="63" spans="2:12">
      <c r="B63" t="s">
        <v>0</v>
      </c>
      <c r="C63" s="5" t="s">
        <v>8</v>
      </c>
      <c r="D63" s="5" t="s">
        <v>35</v>
      </c>
      <c r="E63" s="5" t="s">
        <v>8</v>
      </c>
      <c r="F63" s="5" t="s">
        <v>35</v>
      </c>
      <c r="G63" s="5" t="s">
        <v>8</v>
      </c>
      <c r="H63" s="5" t="s">
        <v>35</v>
      </c>
      <c r="I63" s="5" t="s">
        <v>8</v>
      </c>
      <c r="J63" s="5" t="s">
        <v>35</v>
      </c>
      <c r="K63" s="5" t="s">
        <v>8</v>
      </c>
      <c r="L63" s="5" t="s">
        <v>36</v>
      </c>
    </row>
    <row r="64" spans="2:12">
      <c r="B64" t="s">
        <v>18</v>
      </c>
      <c r="C64" s="6">
        <v>9.4340000000000011</v>
      </c>
      <c r="D64" s="6">
        <v>13.677022775707846</v>
      </c>
      <c r="E64" s="6">
        <v>3.2540999999999993</v>
      </c>
      <c r="F64" s="6">
        <v>4.7176595096916349</v>
      </c>
      <c r="G64" s="6">
        <v>56.288900000000005</v>
      </c>
      <c r="H64" s="6">
        <v>81.605317714600517</v>
      </c>
      <c r="I64" s="6">
        <v>12.6881</v>
      </c>
      <c r="J64" s="6">
        <v>18.39468228539948</v>
      </c>
      <c r="K64" s="6">
        <v>68.977000000000004</v>
      </c>
      <c r="L64" s="5">
        <v>103</v>
      </c>
    </row>
    <row r="65" spans="2:12">
      <c r="B65" t="s">
        <v>10</v>
      </c>
      <c r="C65" s="6">
        <v>3.0164999999999997</v>
      </c>
      <c r="D65" s="6">
        <v>7.8991816693944354</v>
      </c>
      <c r="E65" s="6">
        <v>0.70550000000000024</v>
      </c>
      <c r="F65" s="6">
        <v>1.8474631751227502</v>
      </c>
      <c r="G65" s="6">
        <v>34.465499999999999</v>
      </c>
      <c r="H65" s="6">
        <v>90.253355155482808</v>
      </c>
      <c r="I65" s="6">
        <v>3.722</v>
      </c>
      <c r="J65" s="6">
        <v>9.7466448445171849</v>
      </c>
      <c r="K65" s="6">
        <v>38.1875</v>
      </c>
      <c r="L65" s="5">
        <v>23</v>
      </c>
    </row>
    <row r="66" spans="2:12">
      <c r="B66" t="s">
        <v>11</v>
      </c>
      <c r="C66" s="6">
        <v>0.93900000000000006</v>
      </c>
      <c r="D66" s="6">
        <v>4.8757438235385751</v>
      </c>
      <c r="E66" s="6">
        <v>0.37809999999999988</v>
      </c>
      <c r="F66" s="6">
        <v>1.9632787430031253</v>
      </c>
      <c r="G66" s="6">
        <v>17.941500000000001</v>
      </c>
      <c r="H66" s="6">
        <v>93.160977433458299</v>
      </c>
      <c r="I66" s="6">
        <v>1.3170999999999999</v>
      </c>
      <c r="J66" s="6">
        <v>6.8390225665416997</v>
      </c>
      <c r="K66" s="6">
        <v>19.258600000000001</v>
      </c>
      <c r="L66" s="5">
        <v>0</v>
      </c>
    </row>
    <row r="67" spans="2:12">
      <c r="B67" t="s">
        <v>12</v>
      </c>
      <c r="C67" s="6">
        <v>0.44750000000000001</v>
      </c>
      <c r="D67" s="6">
        <v>8.05421068735264</v>
      </c>
      <c r="E67" s="6">
        <v>0.17170000000000007</v>
      </c>
      <c r="F67" s="6">
        <v>3.0902971508792154</v>
      </c>
      <c r="G67" s="6">
        <v>4.9368999999999996</v>
      </c>
      <c r="H67" s="6">
        <v>88.85549216176814</v>
      </c>
      <c r="I67" s="6">
        <v>0.61920000000000008</v>
      </c>
      <c r="J67" s="6">
        <v>11.144507838231856</v>
      </c>
      <c r="K67" s="6">
        <v>5.5560999999999998</v>
      </c>
      <c r="L67" s="5">
        <v>0</v>
      </c>
    </row>
    <row r="68" spans="2:12">
      <c r="C68" s="6"/>
      <c r="D68" s="6"/>
      <c r="E68" s="6"/>
      <c r="F68" s="6"/>
      <c r="G68" s="6"/>
      <c r="H68" s="6"/>
      <c r="I68" s="6"/>
      <c r="J68" s="6"/>
      <c r="K68" s="6"/>
      <c r="L68" s="5"/>
    </row>
    <row r="70" spans="2:12">
      <c r="B70" s="2" t="s">
        <v>28</v>
      </c>
      <c r="C70" s="15" t="s">
        <v>1</v>
      </c>
      <c r="D70" s="15"/>
      <c r="E70" s="15" t="s">
        <v>2</v>
      </c>
      <c r="F70" s="15"/>
      <c r="G70" s="15" t="s">
        <v>3</v>
      </c>
      <c r="H70" s="15"/>
      <c r="I70" s="15" t="s">
        <v>4</v>
      </c>
      <c r="J70" s="15"/>
      <c r="K70" s="7" t="s">
        <v>5</v>
      </c>
      <c r="L70" s="7" t="s">
        <v>6</v>
      </c>
    </row>
    <row r="71" spans="2:12">
      <c r="B71" t="s">
        <v>0</v>
      </c>
      <c r="C71" s="5" t="s">
        <v>8</v>
      </c>
      <c r="D71" s="5" t="s">
        <v>35</v>
      </c>
      <c r="E71" s="5" t="s">
        <v>8</v>
      </c>
      <c r="F71" s="5" t="s">
        <v>35</v>
      </c>
      <c r="G71" s="5" t="s">
        <v>8</v>
      </c>
      <c r="H71" s="5" t="s">
        <v>35</v>
      </c>
      <c r="I71" s="5" t="s">
        <v>8</v>
      </c>
      <c r="J71" s="5" t="s">
        <v>35</v>
      </c>
      <c r="K71" s="5" t="s">
        <v>8</v>
      </c>
      <c r="L71" s="5" t="s">
        <v>36</v>
      </c>
    </row>
    <row r="72" spans="2:12">
      <c r="B72" t="s">
        <v>9</v>
      </c>
      <c r="C72" s="6">
        <v>8.4233000000000011</v>
      </c>
      <c r="D72" s="6">
        <v>6.8031721699351371</v>
      </c>
      <c r="E72" s="6">
        <v>0.41639999999999944</v>
      </c>
      <c r="F72" s="6">
        <v>0.33631010311409865</v>
      </c>
      <c r="G72" s="6">
        <v>114.97460000000001</v>
      </c>
      <c r="H72" s="6">
        <v>92.860517726950761</v>
      </c>
      <c r="I72" s="6">
        <v>8.8397000000000006</v>
      </c>
      <c r="J72" s="6">
        <v>7.1394822730492358</v>
      </c>
      <c r="K72" s="6">
        <v>123.8143</v>
      </c>
      <c r="L72" s="5">
        <v>7</v>
      </c>
    </row>
    <row r="73" spans="2:12">
      <c r="B73" t="s">
        <v>15</v>
      </c>
      <c r="C73" s="6">
        <v>15.011399999999998</v>
      </c>
      <c r="D73" s="6">
        <v>13.940853943937176</v>
      </c>
      <c r="E73" s="6">
        <v>1.2400999999999982</v>
      </c>
      <c r="F73" s="6">
        <v>1.1516616022407282</v>
      </c>
      <c r="G73" s="6">
        <v>91.427700000000002</v>
      </c>
      <c r="H73" s="6">
        <v>84.907484453822107</v>
      </c>
      <c r="I73" s="6">
        <v>16.251499999999997</v>
      </c>
      <c r="J73" s="6">
        <v>15.092515546177903</v>
      </c>
      <c r="K73" s="6">
        <v>107.67919999999999</v>
      </c>
      <c r="L73" s="5">
        <v>643</v>
      </c>
    </row>
    <row r="74" spans="2:12">
      <c r="B74" t="s">
        <v>16</v>
      </c>
      <c r="C74" s="6">
        <v>0.11509999999999999</v>
      </c>
      <c r="D74" s="6">
        <v>3.508183730074065</v>
      </c>
      <c r="E74" s="6">
        <v>4.1600000000000012E-2</v>
      </c>
      <c r="F74" s="6">
        <v>1.2679447712517911</v>
      </c>
      <c r="G74" s="6">
        <v>3.1242000000000001</v>
      </c>
      <c r="H74" s="6">
        <v>95.223871498674157</v>
      </c>
      <c r="I74" s="6">
        <v>0.15670000000000001</v>
      </c>
      <c r="J74" s="6">
        <v>4.7761285013258563</v>
      </c>
      <c r="K74" s="6">
        <v>3.2808999999999999</v>
      </c>
      <c r="L74" s="5">
        <v>0</v>
      </c>
    </row>
    <row r="75" spans="2:12">
      <c r="B75" t="s">
        <v>10</v>
      </c>
      <c r="C75" s="6">
        <v>85.159000000000006</v>
      </c>
      <c r="D75" s="6">
        <v>23.32346264915579</v>
      </c>
      <c r="E75" s="6">
        <v>7.5416000000000025</v>
      </c>
      <c r="F75" s="6">
        <v>2.0655036568639056</v>
      </c>
      <c r="G75" s="6">
        <v>272.42099999999999</v>
      </c>
      <c r="H75" s="6">
        <v>74.611033693980303</v>
      </c>
      <c r="I75" s="6">
        <v>92.700600000000009</v>
      </c>
      <c r="J75" s="6">
        <v>25.388966306019693</v>
      </c>
      <c r="K75" s="6">
        <v>365.1216</v>
      </c>
      <c r="L75" s="5">
        <v>7331</v>
      </c>
    </row>
    <row r="76" spans="2:12">
      <c r="B76" t="s">
        <v>11</v>
      </c>
      <c r="C76" s="6">
        <v>101.75960000000001</v>
      </c>
      <c r="D76" s="6">
        <v>27.795742012107148</v>
      </c>
      <c r="E76" s="6">
        <v>6.2045999999999992</v>
      </c>
      <c r="F76" s="6">
        <v>1.6947930307147432</v>
      </c>
      <c r="G76" s="6">
        <v>258.1336</v>
      </c>
      <c r="H76" s="6">
        <v>70.509464957178096</v>
      </c>
      <c r="I76" s="6">
        <v>107.96420000000001</v>
      </c>
      <c r="J76" s="6">
        <v>29.490535042821893</v>
      </c>
      <c r="K76" s="6">
        <v>366.09780000000001</v>
      </c>
      <c r="L76" s="5">
        <v>5865</v>
      </c>
    </row>
    <row r="77" spans="2:12">
      <c r="B77" t="s">
        <v>12</v>
      </c>
      <c r="C77" s="6">
        <v>32.931100000000001</v>
      </c>
      <c r="D77" s="6">
        <v>27.903739128666427</v>
      </c>
      <c r="E77" s="6">
        <v>1.3787999999999982</v>
      </c>
      <c r="F77" s="6">
        <v>1.1683082408606218</v>
      </c>
      <c r="G77" s="6">
        <v>83.706900000000005</v>
      </c>
      <c r="H77" s="6">
        <v>70.927952630472959</v>
      </c>
      <c r="I77" s="6">
        <v>34.309899999999999</v>
      </c>
      <c r="J77" s="6">
        <v>29.072047369527048</v>
      </c>
      <c r="K77" s="6">
        <v>118.0168</v>
      </c>
      <c r="L77" s="5">
        <v>743</v>
      </c>
    </row>
    <row r="78" spans="2:12">
      <c r="C78" s="6"/>
      <c r="D78" s="6"/>
      <c r="E78" s="6"/>
      <c r="F78" s="6"/>
      <c r="G78" s="6"/>
      <c r="H78" s="6"/>
      <c r="I78" s="6"/>
      <c r="J78" s="6"/>
      <c r="K78" s="6"/>
      <c r="L78" s="5"/>
    </row>
    <row r="80" spans="2:12">
      <c r="B80" s="2" t="s">
        <v>29</v>
      </c>
      <c r="C80" s="15" t="s">
        <v>1</v>
      </c>
      <c r="D80" s="15"/>
      <c r="E80" s="15" t="s">
        <v>2</v>
      </c>
      <c r="F80" s="15"/>
      <c r="G80" s="15" t="s">
        <v>3</v>
      </c>
      <c r="H80" s="15"/>
      <c r="I80" s="15" t="s">
        <v>4</v>
      </c>
      <c r="J80" s="15"/>
      <c r="K80" s="7" t="s">
        <v>5</v>
      </c>
      <c r="L80" s="7" t="s">
        <v>6</v>
      </c>
    </row>
    <row r="81" spans="2:12">
      <c r="B81" t="s">
        <v>0</v>
      </c>
      <c r="C81" s="5" t="s">
        <v>8</v>
      </c>
      <c r="D81" s="5" t="s">
        <v>35</v>
      </c>
      <c r="E81" s="5" t="s">
        <v>8</v>
      </c>
      <c r="F81" s="5" t="s">
        <v>35</v>
      </c>
      <c r="G81" s="5" t="s">
        <v>8</v>
      </c>
      <c r="H81" s="5" t="s">
        <v>35</v>
      </c>
      <c r="I81" s="5" t="s">
        <v>8</v>
      </c>
      <c r="J81" s="5" t="s">
        <v>35</v>
      </c>
      <c r="K81" s="5" t="s">
        <v>8</v>
      </c>
      <c r="L81" s="5" t="s">
        <v>36</v>
      </c>
    </row>
    <row r="82" spans="2:12">
      <c r="B82" t="s">
        <v>19</v>
      </c>
      <c r="C82" s="6">
        <v>26.974599999999999</v>
      </c>
      <c r="D82" s="6">
        <v>14.495646136550741</v>
      </c>
      <c r="E82" s="6">
        <v>1.1785999999999994</v>
      </c>
      <c r="F82" s="6">
        <v>0.63335762296896692</v>
      </c>
      <c r="G82" s="6">
        <v>157.93440000000001</v>
      </c>
      <c r="H82" s="6">
        <v>84.870996240480295</v>
      </c>
      <c r="I82" s="6">
        <v>28.153199999999998</v>
      </c>
      <c r="J82" s="6">
        <v>15.129003759519707</v>
      </c>
      <c r="K82" s="6">
        <v>186.08760000000001</v>
      </c>
      <c r="L82" s="5">
        <v>1013</v>
      </c>
    </row>
    <row r="83" spans="2:12">
      <c r="B83" t="s">
        <v>9</v>
      </c>
      <c r="C83" s="6">
        <v>29.756499999999999</v>
      </c>
      <c r="D83" s="6">
        <v>13.118299005431332</v>
      </c>
      <c r="E83" s="6">
        <v>4.2502999999999993</v>
      </c>
      <c r="F83" s="6">
        <v>1.8737656062636661</v>
      </c>
      <c r="G83" s="6">
        <v>192.8252</v>
      </c>
      <c r="H83" s="6">
        <v>85.007935388305</v>
      </c>
      <c r="I83" s="6">
        <v>34.006799999999998</v>
      </c>
      <c r="J83" s="6">
        <v>14.992064611695</v>
      </c>
      <c r="K83" s="6">
        <v>226.83199999999999</v>
      </c>
      <c r="L83" s="5">
        <v>324</v>
      </c>
    </row>
    <row r="84" spans="2:12">
      <c r="B84" t="s">
        <v>15</v>
      </c>
      <c r="C84" s="6">
        <v>92.246399999999994</v>
      </c>
      <c r="D84" s="6">
        <v>44.089716156297328</v>
      </c>
      <c r="E84" s="6">
        <v>3.2119999999999891</v>
      </c>
      <c r="F84" s="6">
        <v>1.5351945256836748</v>
      </c>
      <c r="G84" s="6">
        <v>113.76590000000002</v>
      </c>
      <c r="H84" s="6">
        <v>54.375089318019</v>
      </c>
      <c r="I84" s="6">
        <v>95.458399999999983</v>
      </c>
      <c r="J84" s="6">
        <v>45.624910681981007</v>
      </c>
      <c r="K84" s="6">
        <v>209.2243</v>
      </c>
      <c r="L84" s="5">
        <v>16524</v>
      </c>
    </row>
    <row r="85" spans="2:12">
      <c r="B85" t="s">
        <v>16</v>
      </c>
      <c r="C85" s="6">
        <v>38.318599999999996</v>
      </c>
      <c r="D85" s="6">
        <v>73.510786260347416</v>
      </c>
      <c r="E85" s="6">
        <v>0.28509999999999991</v>
      </c>
      <c r="F85" s="6">
        <v>0.54693869720775401</v>
      </c>
      <c r="G85" s="6">
        <v>13.522800000000004</v>
      </c>
      <c r="H85" s="6">
        <v>25.94227504244483</v>
      </c>
      <c r="I85" s="6">
        <v>38.603699999999996</v>
      </c>
      <c r="J85" s="6">
        <v>74.057724957555166</v>
      </c>
      <c r="K85" s="6">
        <v>52.1265</v>
      </c>
      <c r="L85" s="5">
        <v>8277</v>
      </c>
    </row>
    <row r="86" spans="2:12">
      <c r="B86" t="s">
        <v>10</v>
      </c>
      <c r="C86" s="6">
        <v>5.5616000000000003</v>
      </c>
      <c r="D86" s="6">
        <v>4.6705638419284217</v>
      </c>
      <c r="E86" s="6">
        <v>1.6189999999999998</v>
      </c>
      <c r="F86" s="6">
        <v>1.3596164521148795</v>
      </c>
      <c r="G86" s="6">
        <v>111.89709999999999</v>
      </c>
      <c r="H86" s="6">
        <v>93.969819705956709</v>
      </c>
      <c r="I86" s="6">
        <v>7.1806000000000001</v>
      </c>
      <c r="J86" s="6">
        <v>6.0301802940433014</v>
      </c>
      <c r="K86" s="6">
        <v>119.07769999999999</v>
      </c>
      <c r="L86" s="5">
        <v>441</v>
      </c>
    </row>
    <row r="87" spans="2:12">
      <c r="B87" t="s">
        <v>11</v>
      </c>
      <c r="C87" s="6">
        <v>1.3913</v>
      </c>
      <c r="D87" s="6">
        <v>8.966179465367464</v>
      </c>
      <c r="E87" s="6">
        <v>0.35930000000000017</v>
      </c>
      <c r="F87" s="6">
        <v>2.3154950635423925</v>
      </c>
      <c r="G87" s="6">
        <v>13.7666</v>
      </c>
      <c r="H87" s="6">
        <v>88.718325471090139</v>
      </c>
      <c r="I87" s="6">
        <v>1.7506000000000002</v>
      </c>
      <c r="J87" s="6">
        <v>11.281674528909855</v>
      </c>
      <c r="K87" s="6">
        <v>15.517200000000001</v>
      </c>
      <c r="L87" s="5">
        <v>66</v>
      </c>
    </row>
    <row r="88" spans="2:12">
      <c r="B88" t="s">
        <v>12</v>
      </c>
      <c r="C88" s="6">
        <v>2.133</v>
      </c>
      <c r="D88" s="6">
        <v>32.208866876057016</v>
      </c>
      <c r="E88" s="6">
        <v>8.089999999999975E-2</v>
      </c>
      <c r="F88" s="6">
        <v>1.2216115003624026</v>
      </c>
      <c r="G88" s="6">
        <v>4.4085000000000001</v>
      </c>
      <c r="H88" s="6">
        <v>66.56952162358057</v>
      </c>
      <c r="I88" s="6">
        <v>2.2138999999999998</v>
      </c>
      <c r="J88" s="6">
        <v>33.430478376419423</v>
      </c>
      <c r="K88" s="6">
        <v>6.6223999999999998</v>
      </c>
      <c r="L88" s="5">
        <v>134</v>
      </c>
    </row>
    <row r="89" spans="2:12">
      <c r="B89" t="s">
        <v>20</v>
      </c>
      <c r="C89" s="6">
        <v>623.46260000000007</v>
      </c>
      <c r="D89" s="6">
        <v>22.26479352155992</v>
      </c>
      <c r="E89" s="6">
        <v>61.438900000000103</v>
      </c>
      <c r="F89" s="6">
        <v>2.1940761525900188</v>
      </c>
      <c r="G89" s="6">
        <v>2115.3157999999994</v>
      </c>
      <c r="H89" s="6">
        <v>75.541130325850048</v>
      </c>
      <c r="I89" s="6">
        <v>684.90150000000017</v>
      </c>
      <c r="J89" s="6">
        <v>24.458869674149938</v>
      </c>
      <c r="K89" s="6">
        <v>2800.2172999999998</v>
      </c>
      <c r="L89" s="5">
        <v>57538</v>
      </c>
    </row>
    <row r="90" spans="2:12">
      <c r="B90" t="s">
        <v>21</v>
      </c>
      <c r="C90" s="6">
        <v>113.6189</v>
      </c>
      <c r="D90" s="6">
        <v>19.058678047635748</v>
      </c>
      <c r="E90" s="6">
        <v>6.7633999999999901</v>
      </c>
      <c r="F90" s="6">
        <v>1.1345072264154945</v>
      </c>
      <c r="G90" s="6">
        <v>475.77080000000001</v>
      </c>
      <c r="H90" s="6">
        <v>79.806814725948755</v>
      </c>
      <c r="I90" s="6">
        <v>120.38229999999999</v>
      </c>
      <c r="J90" s="6">
        <v>20.193185274051245</v>
      </c>
      <c r="K90" s="6">
        <v>596.15309999999999</v>
      </c>
      <c r="L90" s="5">
        <v>7254</v>
      </c>
    </row>
    <row r="91" spans="2:12">
      <c r="C91" s="6"/>
      <c r="D91" s="6"/>
      <c r="E91" s="6"/>
      <c r="F91" s="6"/>
      <c r="G91" s="6"/>
      <c r="H91" s="6"/>
      <c r="I91" s="6"/>
      <c r="J91" s="6"/>
      <c r="K91" s="6"/>
      <c r="L91" s="5"/>
    </row>
    <row r="93" spans="2:12">
      <c r="B93" s="2" t="s">
        <v>30</v>
      </c>
      <c r="C93" s="15" t="s">
        <v>1</v>
      </c>
      <c r="D93" s="15"/>
      <c r="E93" s="15" t="s">
        <v>2</v>
      </c>
      <c r="F93" s="15"/>
      <c r="G93" s="15" t="s">
        <v>3</v>
      </c>
      <c r="H93" s="15"/>
      <c r="I93" s="15" t="s">
        <v>4</v>
      </c>
      <c r="J93" s="15"/>
      <c r="K93" s="7" t="s">
        <v>5</v>
      </c>
      <c r="L93" s="7" t="s">
        <v>6</v>
      </c>
    </row>
    <row r="94" spans="2:12">
      <c r="B94" t="s">
        <v>0</v>
      </c>
      <c r="C94" s="5" t="s">
        <v>8</v>
      </c>
      <c r="D94" s="5" t="s">
        <v>35</v>
      </c>
      <c r="E94" s="5" t="s">
        <v>8</v>
      </c>
      <c r="F94" s="5" t="s">
        <v>35</v>
      </c>
      <c r="G94" s="5" t="s">
        <v>8</v>
      </c>
      <c r="H94" s="5" t="s">
        <v>35</v>
      </c>
      <c r="I94" s="5" t="s">
        <v>8</v>
      </c>
      <c r="J94" s="5" t="s">
        <v>35</v>
      </c>
      <c r="K94" s="5" t="s">
        <v>8</v>
      </c>
      <c r="L94" s="5" t="s">
        <v>36</v>
      </c>
    </row>
    <row r="95" spans="2:12">
      <c r="B95" t="s">
        <v>9</v>
      </c>
      <c r="C95" s="6">
        <v>29.756499999999999</v>
      </c>
      <c r="D95" s="6">
        <v>13.118299005431332</v>
      </c>
      <c r="E95" s="6">
        <v>4.2502999999999993</v>
      </c>
      <c r="F95" s="6">
        <v>1.8737656062636661</v>
      </c>
      <c r="G95" s="6">
        <v>192.8252</v>
      </c>
      <c r="H95" s="6">
        <v>85.007935388305</v>
      </c>
      <c r="I95" s="6">
        <v>34.006799999999998</v>
      </c>
      <c r="J95" s="6">
        <v>14.992064611695</v>
      </c>
      <c r="K95" s="6">
        <v>226.83199999999999</v>
      </c>
      <c r="L95" s="5">
        <v>83</v>
      </c>
    </row>
    <row r="96" spans="2:12">
      <c r="B96" t="s">
        <v>15</v>
      </c>
      <c r="C96" s="6">
        <v>92.246399999999994</v>
      </c>
      <c r="D96" s="6">
        <v>44.089716156297328</v>
      </c>
      <c r="E96" s="6">
        <v>3.2119999999999891</v>
      </c>
      <c r="F96" s="6">
        <v>1.5351945256836748</v>
      </c>
      <c r="G96" s="6">
        <v>113.76590000000002</v>
      </c>
      <c r="H96" s="6">
        <v>54.375089318019</v>
      </c>
      <c r="I96" s="6">
        <v>95.458399999999983</v>
      </c>
      <c r="J96" s="6">
        <v>45.624910681981007</v>
      </c>
      <c r="K96" s="6">
        <v>209.2243</v>
      </c>
      <c r="L96" s="5">
        <v>0</v>
      </c>
    </row>
    <row r="97" spans="2:12">
      <c r="B97" t="s">
        <v>10</v>
      </c>
      <c r="C97" s="6">
        <v>2.133</v>
      </c>
      <c r="D97" s="6">
        <v>32.208866876057016</v>
      </c>
      <c r="E97" s="6">
        <v>8.089999999999975E-2</v>
      </c>
      <c r="F97" s="6">
        <v>1.2216115003624026</v>
      </c>
      <c r="G97" s="6">
        <v>4.4085000000000001</v>
      </c>
      <c r="H97" s="6">
        <v>66.56952162358057</v>
      </c>
      <c r="I97" s="6">
        <v>2.2138999999999998</v>
      </c>
      <c r="J97" s="6">
        <v>33.430478376419423</v>
      </c>
      <c r="K97" s="6">
        <v>6.6223999999999998</v>
      </c>
      <c r="L97" s="5">
        <v>224</v>
      </c>
    </row>
    <row r="98" spans="2:12">
      <c r="B98" t="s">
        <v>11</v>
      </c>
      <c r="C98" s="6">
        <v>623.46260000000007</v>
      </c>
      <c r="D98" s="6">
        <v>22.26479352155992</v>
      </c>
      <c r="E98" s="6">
        <v>61.438900000000103</v>
      </c>
      <c r="F98" s="6">
        <v>2.1940761525900188</v>
      </c>
      <c r="G98" s="6">
        <v>2115.3157999999994</v>
      </c>
      <c r="H98" s="6">
        <v>75.541130325850048</v>
      </c>
      <c r="I98" s="6">
        <v>684.90150000000017</v>
      </c>
      <c r="J98" s="6">
        <v>24.458869674149938</v>
      </c>
      <c r="K98" s="6">
        <v>2800.2172999999998</v>
      </c>
      <c r="L98" s="5">
        <v>210</v>
      </c>
    </row>
    <row r="99" spans="2:12">
      <c r="B99" t="s">
        <v>12</v>
      </c>
      <c r="C99" s="6">
        <v>113.6189</v>
      </c>
      <c r="D99" s="6">
        <v>19.058678047635748</v>
      </c>
      <c r="E99" s="6">
        <v>6.7633999999999901</v>
      </c>
      <c r="F99" s="6">
        <v>1.1345072264154945</v>
      </c>
      <c r="G99" s="6">
        <v>475.77080000000001</v>
      </c>
      <c r="H99" s="6">
        <v>79.806814725948755</v>
      </c>
      <c r="I99" s="6">
        <v>120.38229999999999</v>
      </c>
      <c r="J99" s="6">
        <v>20.193185274051245</v>
      </c>
      <c r="K99" s="6">
        <v>596.15309999999999</v>
      </c>
      <c r="L99" s="5">
        <v>70</v>
      </c>
    </row>
    <row r="100" spans="2:12">
      <c r="B100" t="s">
        <v>20</v>
      </c>
      <c r="C100" s="6">
        <v>32.073500000000003</v>
      </c>
      <c r="D100" s="6">
        <v>24.462094754913814</v>
      </c>
      <c r="E100" s="6">
        <v>9.1527000000000029</v>
      </c>
      <c r="F100" s="6">
        <v>6.9806605036338318</v>
      </c>
      <c r="G100" s="6">
        <v>89.888900000000007</v>
      </c>
      <c r="H100" s="6">
        <v>68.557244741452365</v>
      </c>
      <c r="I100" s="6">
        <v>41.226200000000006</v>
      </c>
      <c r="J100" s="6">
        <v>31.442755258547646</v>
      </c>
      <c r="K100" s="6">
        <v>131.11510000000001</v>
      </c>
      <c r="L100" s="5">
        <v>200</v>
      </c>
    </row>
    <row r="101" spans="2:12">
      <c r="B101" t="s">
        <v>21</v>
      </c>
      <c r="C101" s="6">
        <v>30.3611</v>
      </c>
      <c r="D101" s="6">
        <v>23.761898128074812</v>
      </c>
      <c r="E101" s="6">
        <v>2.9136000000000024</v>
      </c>
      <c r="F101" s="6">
        <v>2.2803082360638718</v>
      </c>
      <c r="G101" s="6">
        <v>94.497500000000002</v>
      </c>
      <c r="H101" s="6">
        <v>73.957793635861321</v>
      </c>
      <c r="I101" s="6">
        <v>33.274700000000003</v>
      </c>
      <c r="J101" s="6">
        <v>26.042206364138682</v>
      </c>
      <c r="K101" s="6">
        <v>127.7722</v>
      </c>
      <c r="L101" s="5">
        <v>826</v>
      </c>
    </row>
    <row r="102" spans="2:12">
      <c r="C102" s="6"/>
      <c r="D102" s="6"/>
      <c r="E102" s="6"/>
      <c r="F102" s="6"/>
      <c r="G102" s="6"/>
      <c r="H102" s="6"/>
      <c r="I102" s="6"/>
      <c r="J102" s="6"/>
      <c r="K102" s="6"/>
      <c r="L102" s="5"/>
    </row>
    <row r="104" spans="2:12">
      <c r="B104" s="2" t="s">
        <v>31</v>
      </c>
      <c r="C104" s="15" t="s">
        <v>1</v>
      </c>
      <c r="D104" s="15"/>
      <c r="E104" s="15" t="s">
        <v>2</v>
      </c>
      <c r="F104" s="15"/>
      <c r="G104" s="15" t="s">
        <v>3</v>
      </c>
      <c r="H104" s="15"/>
      <c r="I104" s="15" t="s">
        <v>4</v>
      </c>
      <c r="J104" s="15"/>
      <c r="K104" s="7" t="s">
        <v>5</v>
      </c>
      <c r="L104" s="7" t="s">
        <v>6</v>
      </c>
    </row>
    <row r="105" spans="2:12">
      <c r="B105" t="s">
        <v>0</v>
      </c>
      <c r="C105" s="5" t="s">
        <v>8</v>
      </c>
      <c r="D105" s="5" t="s">
        <v>35</v>
      </c>
      <c r="E105" s="5" t="s">
        <v>8</v>
      </c>
      <c r="F105" s="5" t="s">
        <v>35</v>
      </c>
      <c r="G105" s="5" t="s">
        <v>8</v>
      </c>
      <c r="H105" s="5" t="s">
        <v>35</v>
      </c>
      <c r="I105" s="5" t="s">
        <v>8</v>
      </c>
      <c r="J105" s="5" t="s">
        <v>35</v>
      </c>
      <c r="K105" s="5" t="s">
        <v>8</v>
      </c>
      <c r="L105" s="5" t="s">
        <v>36</v>
      </c>
    </row>
    <row r="106" spans="2:12">
      <c r="B106" t="s">
        <v>9</v>
      </c>
      <c r="C106" s="6">
        <v>0</v>
      </c>
      <c r="D106" s="6">
        <v>0</v>
      </c>
      <c r="E106" s="6">
        <v>0.40560000000000002</v>
      </c>
      <c r="F106" s="6">
        <v>9.5604007071302295</v>
      </c>
      <c r="G106" s="6">
        <v>3.8368999999999995</v>
      </c>
      <c r="H106" s="6">
        <v>90.439599292869772</v>
      </c>
      <c r="I106" s="6">
        <v>0.40560000000000002</v>
      </c>
      <c r="J106" s="6">
        <v>9.5604007071302295</v>
      </c>
      <c r="K106" s="6">
        <v>4.2424999999999997</v>
      </c>
      <c r="L106" s="5">
        <v>0</v>
      </c>
    </row>
    <row r="107" spans="2:12">
      <c r="B107" t="s">
        <v>10</v>
      </c>
      <c r="C107" s="6">
        <v>29.068999999999996</v>
      </c>
      <c r="D107" s="6">
        <v>31.992155214064262</v>
      </c>
      <c r="E107" s="6">
        <v>5.7199999999998141E-2</v>
      </c>
      <c r="F107" s="6">
        <v>6.2951985904035793E-2</v>
      </c>
      <c r="G107" s="6">
        <v>61.736699999999999</v>
      </c>
      <c r="H107" s="6">
        <v>67.944892800031695</v>
      </c>
      <c r="I107" s="6">
        <v>29.126199999999994</v>
      </c>
      <c r="J107" s="6">
        <v>32.055107199968297</v>
      </c>
      <c r="K107" s="6">
        <v>90.862899999999996</v>
      </c>
      <c r="L107" s="5">
        <v>3</v>
      </c>
    </row>
    <row r="108" spans="2:12">
      <c r="B108" t="s">
        <v>11</v>
      </c>
      <c r="C108" s="6">
        <v>34.858400000000003</v>
      </c>
      <c r="D108" s="6">
        <v>14.515920147947586</v>
      </c>
      <c r="E108" s="6">
        <v>3.7967000000000013</v>
      </c>
      <c r="F108" s="6">
        <v>1.5810419877479349</v>
      </c>
      <c r="G108" s="6">
        <v>201.48400000000001</v>
      </c>
      <c r="H108" s="6">
        <v>83.90303786430448</v>
      </c>
      <c r="I108" s="6">
        <v>38.655100000000004</v>
      </c>
      <c r="J108" s="6">
        <v>16.09696213569552</v>
      </c>
      <c r="K108" s="6">
        <v>240.13910000000001</v>
      </c>
      <c r="L108" s="5">
        <v>0</v>
      </c>
    </row>
    <row r="109" spans="2:12">
      <c r="B109" t="s">
        <v>12</v>
      </c>
      <c r="C109" s="6">
        <v>17.196500000000004</v>
      </c>
      <c r="D109" s="6">
        <v>24.607135804659709</v>
      </c>
      <c r="E109" s="6">
        <v>1.9801999999999964</v>
      </c>
      <c r="F109" s="6">
        <v>2.8335446352680522</v>
      </c>
      <c r="G109" s="6">
        <v>50.70750000000001</v>
      </c>
      <c r="H109" s="6">
        <v>72.55931956007224</v>
      </c>
      <c r="I109" s="6">
        <v>19.1767</v>
      </c>
      <c r="J109" s="6">
        <v>27.44068043992776</v>
      </c>
      <c r="K109" s="6">
        <v>69.884200000000007</v>
      </c>
      <c r="L109" s="5">
        <v>10</v>
      </c>
    </row>
    <row r="110" spans="2:12">
      <c r="C110" s="6"/>
      <c r="D110" s="6"/>
      <c r="E110" s="6"/>
      <c r="F110" s="6"/>
      <c r="G110" s="6"/>
      <c r="H110" s="6"/>
      <c r="I110" s="6"/>
      <c r="J110" s="6"/>
      <c r="K110" s="6"/>
      <c r="L110" s="5"/>
    </row>
    <row r="112" spans="2:12">
      <c r="B112" s="2" t="s">
        <v>32</v>
      </c>
      <c r="C112" s="15" t="s">
        <v>1</v>
      </c>
      <c r="D112" s="15"/>
      <c r="E112" s="15" t="s">
        <v>2</v>
      </c>
      <c r="F112" s="15"/>
      <c r="G112" s="15" t="s">
        <v>3</v>
      </c>
      <c r="H112" s="15"/>
      <c r="I112" s="15" t="s">
        <v>4</v>
      </c>
      <c r="J112" s="15"/>
      <c r="K112" s="7" t="s">
        <v>5</v>
      </c>
      <c r="L112" s="7" t="s">
        <v>6</v>
      </c>
    </row>
    <row r="113" spans="2:12">
      <c r="B113" t="s">
        <v>0</v>
      </c>
      <c r="C113" s="5" t="s">
        <v>8</v>
      </c>
      <c r="D113" s="5" t="s">
        <v>35</v>
      </c>
      <c r="E113" s="5" t="s">
        <v>8</v>
      </c>
      <c r="F113" s="5" t="s">
        <v>35</v>
      </c>
      <c r="G113" s="5" t="s">
        <v>8</v>
      </c>
      <c r="H113" s="5" t="s">
        <v>35</v>
      </c>
      <c r="I113" s="5" t="s">
        <v>8</v>
      </c>
      <c r="J113" s="5" t="s">
        <v>35</v>
      </c>
      <c r="K113" s="5" t="s">
        <v>8</v>
      </c>
      <c r="L113" s="5" t="s">
        <v>36</v>
      </c>
    </row>
    <row r="114" spans="2:12">
      <c r="B114" t="s">
        <v>10</v>
      </c>
      <c r="C114" s="6">
        <v>6.5848999999999993</v>
      </c>
      <c r="D114" s="6">
        <v>2.1355991460068227</v>
      </c>
      <c r="E114" s="6">
        <v>4.5799999999999841E-2</v>
      </c>
      <c r="F114" s="6">
        <v>1.4853747344243976E-2</v>
      </c>
      <c r="G114" s="6">
        <v>301.709</v>
      </c>
      <c r="H114" s="6">
        <v>97.849547106648942</v>
      </c>
      <c r="I114" s="6">
        <v>6.6306999999999992</v>
      </c>
      <c r="J114" s="6">
        <v>2.1504528933510665</v>
      </c>
      <c r="K114" s="6">
        <v>308.33969999999999</v>
      </c>
      <c r="L114" s="5">
        <v>0</v>
      </c>
    </row>
    <row r="115" spans="2:12">
      <c r="B115" t="s">
        <v>11</v>
      </c>
      <c r="C115" s="6">
        <v>13.6447</v>
      </c>
      <c r="D115" s="6">
        <v>7.2422560030572596</v>
      </c>
      <c r="E115" s="6">
        <v>1.6997</v>
      </c>
      <c r="F115" s="6">
        <v>0.90215706672894425</v>
      </c>
      <c r="G115" s="6">
        <v>173.05959999999999</v>
      </c>
      <c r="H115" s="6">
        <v>91.855586930213789</v>
      </c>
      <c r="I115" s="6">
        <v>15.3444</v>
      </c>
      <c r="J115" s="6">
        <v>8.1444130697862054</v>
      </c>
      <c r="K115" s="6">
        <v>188.404</v>
      </c>
      <c r="L115" s="5">
        <v>0</v>
      </c>
    </row>
    <row r="116" spans="2:12">
      <c r="B116" t="s">
        <v>12</v>
      </c>
      <c r="C116" s="6">
        <v>4.5247999999999999</v>
      </c>
      <c r="D116" s="6">
        <v>6.3604160809671075</v>
      </c>
      <c r="E116" s="6">
        <v>1.2051999999999996</v>
      </c>
      <c r="F116" s="6">
        <v>1.6941242620185544</v>
      </c>
      <c r="G116" s="6">
        <v>65.41</v>
      </c>
      <c r="H116" s="6">
        <v>91.945459657014325</v>
      </c>
      <c r="I116" s="6">
        <v>5.7299999999999995</v>
      </c>
      <c r="J116" s="6">
        <v>8.0545403429856606</v>
      </c>
      <c r="K116" s="6">
        <v>71.14</v>
      </c>
      <c r="L116" s="5">
        <v>60</v>
      </c>
    </row>
    <row r="117" spans="2:12">
      <c r="C117" s="6"/>
      <c r="D117" s="6"/>
      <c r="E117" s="6"/>
      <c r="F117" s="6"/>
      <c r="G117" s="6"/>
      <c r="H117" s="6"/>
      <c r="I117" s="6"/>
      <c r="J117" s="6"/>
      <c r="K117" s="6"/>
      <c r="L117" s="5"/>
    </row>
    <row r="119" spans="2:12">
      <c r="B119" s="2" t="s">
        <v>33</v>
      </c>
      <c r="C119" s="15" t="s">
        <v>1</v>
      </c>
      <c r="D119" s="15"/>
      <c r="E119" s="15" t="s">
        <v>2</v>
      </c>
      <c r="F119" s="15"/>
      <c r="G119" s="15" t="s">
        <v>3</v>
      </c>
      <c r="H119" s="15"/>
      <c r="I119" s="15" t="s">
        <v>4</v>
      </c>
      <c r="J119" s="15"/>
      <c r="K119" s="7" t="s">
        <v>5</v>
      </c>
      <c r="L119" s="7" t="s">
        <v>6</v>
      </c>
    </row>
    <row r="120" spans="2:12">
      <c r="B120" t="s">
        <v>0</v>
      </c>
      <c r="C120" s="5" t="s">
        <v>8</v>
      </c>
      <c r="D120" s="5" t="s">
        <v>35</v>
      </c>
      <c r="E120" s="5" t="s">
        <v>8</v>
      </c>
      <c r="F120" s="5" t="s">
        <v>35</v>
      </c>
      <c r="G120" s="5" t="s">
        <v>8</v>
      </c>
      <c r="H120" s="5" t="s">
        <v>35</v>
      </c>
      <c r="I120" s="5" t="s">
        <v>8</v>
      </c>
      <c r="J120" s="5" t="s">
        <v>35</v>
      </c>
      <c r="K120" s="5" t="s">
        <v>8</v>
      </c>
      <c r="L120" s="5" t="s">
        <v>36</v>
      </c>
    </row>
    <row r="121" spans="2:12">
      <c r="B121" t="s">
        <v>10</v>
      </c>
      <c r="C121" s="6">
        <v>8.8421000000000003</v>
      </c>
      <c r="D121" s="6">
        <v>12.623744706853179</v>
      </c>
      <c r="E121" s="6">
        <v>6.8099999999999383E-2</v>
      </c>
      <c r="F121" s="6">
        <v>9.7225434516313283E-2</v>
      </c>
      <c r="G121" s="6">
        <v>61.133200000000002</v>
      </c>
      <c r="H121" s="6">
        <v>87.279029858630508</v>
      </c>
      <c r="I121" s="6">
        <v>8.9101999999999997</v>
      </c>
      <c r="J121" s="6">
        <v>12.720970141369492</v>
      </c>
      <c r="K121" s="6">
        <v>70.043400000000005</v>
      </c>
      <c r="L121" s="5">
        <v>328</v>
      </c>
    </row>
    <row r="122" spans="2:12">
      <c r="B122" t="s">
        <v>11</v>
      </c>
      <c r="C122" s="6">
        <v>6.9665999999999997</v>
      </c>
      <c r="D122" s="6">
        <v>7.4213032501358214</v>
      </c>
      <c r="E122" s="6">
        <v>1.6073000000000004</v>
      </c>
      <c r="F122" s="6">
        <v>1.7122069178571051</v>
      </c>
      <c r="G122" s="6">
        <v>85.29910000000001</v>
      </c>
      <c r="H122" s="6">
        <v>90.866489832007076</v>
      </c>
      <c r="I122" s="6">
        <v>8.5739000000000001</v>
      </c>
      <c r="J122" s="6">
        <v>9.1335101679929274</v>
      </c>
      <c r="K122" s="6">
        <v>93.873000000000005</v>
      </c>
      <c r="L122" s="5">
        <v>564</v>
      </c>
    </row>
    <row r="123" spans="2:12">
      <c r="B123" t="s">
        <v>12</v>
      </c>
      <c r="C123" s="6">
        <v>3.3853</v>
      </c>
      <c r="D123" s="6">
        <v>13.273812324534576</v>
      </c>
      <c r="E123" s="6">
        <v>0.27960000000000029</v>
      </c>
      <c r="F123" s="6">
        <v>1.096315814237991</v>
      </c>
      <c r="G123" s="6">
        <v>21.838699999999999</v>
      </c>
      <c r="H123" s="6">
        <v>85.629871861227429</v>
      </c>
      <c r="I123" s="6">
        <v>3.6649000000000003</v>
      </c>
      <c r="J123" s="6">
        <v>14.370128138772568</v>
      </c>
      <c r="K123" s="6">
        <v>25.503599999999999</v>
      </c>
      <c r="L123" s="5">
        <v>397</v>
      </c>
    </row>
    <row r="124" spans="2:12">
      <c r="C124" s="6"/>
      <c r="D124" s="6"/>
      <c r="E124" s="6"/>
      <c r="F124" s="6"/>
      <c r="G124" s="6"/>
      <c r="H124" s="6"/>
      <c r="I124" s="6"/>
      <c r="J124" s="6"/>
      <c r="K124" s="6"/>
      <c r="L124" s="5"/>
    </row>
    <row r="126" spans="2:12">
      <c r="B126" s="2" t="s">
        <v>34</v>
      </c>
      <c r="C126" s="15" t="s">
        <v>1</v>
      </c>
      <c r="D126" s="15"/>
      <c r="E126" s="15" t="s">
        <v>2</v>
      </c>
      <c r="F126" s="15"/>
      <c r="G126" s="15" t="s">
        <v>3</v>
      </c>
      <c r="H126" s="15"/>
      <c r="I126" s="15" t="s">
        <v>4</v>
      </c>
      <c r="J126" s="15"/>
      <c r="K126" s="7" t="s">
        <v>5</v>
      </c>
      <c r="L126" s="7" t="s">
        <v>6</v>
      </c>
    </row>
    <row r="127" spans="2:12">
      <c r="B127" t="s">
        <v>0</v>
      </c>
      <c r="C127" s="5" t="s">
        <v>8</v>
      </c>
      <c r="D127" s="5" t="s">
        <v>35</v>
      </c>
      <c r="E127" s="5" t="s">
        <v>8</v>
      </c>
      <c r="F127" s="5" t="s">
        <v>35</v>
      </c>
      <c r="G127" s="5" t="s">
        <v>8</v>
      </c>
      <c r="H127" s="5" t="s">
        <v>35</v>
      </c>
      <c r="I127" s="5" t="s">
        <v>8</v>
      </c>
      <c r="J127" s="5" t="s">
        <v>35</v>
      </c>
      <c r="K127" s="5" t="s">
        <v>8</v>
      </c>
      <c r="L127" s="5" t="s">
        <v>36</v>
      </c>
    </row>
    <row r="128" spans="2:12">
      <c r="B128" t="s">
        <v>14</v>
      </c>
      <c r="C128" s="6">
        <v>40.944499999999998</v>
      </c>
      <c r="D128" s="6">
        <v>4.1117109626210828</v>
      </c>
      <c r="E128" s="6">
        <v>24.635399999999997</v>
      </c>
      <c r="F128" s="6">
        <v>2.4739255394144615</v>
      </c>
      <c r="G128" s="6">
        <v>930.22210000000007</v>
      </c>
      <c r="H128" s="6">
        <v>93.414363497964459</v>
      </c>
      <c r="I128" s="6">
        <v>65.579899999999995</v>
      </c>
      <c r="J128" s="6">
        <v>6.5856365020355438</v>
      </c>
      <c r="K128" s="6">
        <v>995.80200000000002</v>
      </c>
      <c r="L128" s="5">
        <v>646</v>
      </c>
    </row>
    <row r="129" spans="2:12">
      <c r="B129" t="s">
        <v>9</v>
      </c>
      <c r="C129" s="6">
        <v>28.0837</v>
      </c>
      <c r="D129" s="6">
        <v>16.625119210908146</v>
      </c>
      <c r="E129" s="6">
        <v>3.6942999999999984</v>
      </c>
      <c r="F129" s="6">
        <v>2.1869688787751591</v>
      </c>
      <c r="G129" s="6">
        <v>137.14530000000002</v>
      </c>
      <c r="H129" s="6">
        <v>81.1879119103167</v>
      </c>
      <c r="I129" s="6">
        <v>31.777999999999999</v>
      </c>
      <c r="J129" s="6">
        <v>18.812088089683304</v>
      </c>
      <c r="K129" s="6">
        <v>168.92330000000001</v>
      </c>
      <c r="L129" s="5">
        <v>34</v>
      </c>
    </row>
    <row r="130" spans="2:12">
      <c r="B130" t="s">
        <v>15</v>
      </c>
      <c r="C130" s="6">
        <v>47.999200000000002</v>
      </c>
      <c r="D130" s="6">
        <v>43.140811258501358</v>
      </c>
      <c r="E130" s="6">
        <v>4.513300000000001</v>
      </c>
      <c r="F130" s="6">
        <v>4.0564722631417647</v>
      </c>
      <c r="G130" s="6">
        <v>58.749200000000002</v>
      </c>
      <c r="H130" s="6">
        <v>52.802716478356885</v>
      </c>
      <c r="I130" s="6">
        <v>52.512500000000003</v>
      </c>
      <c r="J130" s="6">
        <v>47.197283521643115</v>
      </c>
      <c r="K130" s="6">
        <v>111.2617</v>
      </c>
      <c r="L130" s="5">
        <v>2062</v>
      </c>
    </row>
    <row r="131" spans="2:12">
      <c r="B131" t="s">
        <v>16</v>
      </c>
      <c r="C131" s="6">
        <v>17.7089</v>
      </c>
      <c r="D131" s="6">
        <v>43.298361601674337</v>
      </c>
      <c r="E131" s="6">
        <v>2.2501999999999995</v>
      </c>
      <c r="F131" s="6">
        <v>5.5017518465905599</v>
      </c>
      <c r="G131" s="6">
        <v>20.940600000000003</v>
      </c>
      <c r="H131" s="6">
        <v>51.199886551735105</v>
      </c>
      <c r="I131" s="6">
        <v>19.959099999999999</v>
      </c>
      <c r="J131" s="6">
        <v>48.800113448264895</v>
      </c>
      <c r="K131" s="6">
        <v>40.899700000000003</v>
      </c>
      <c r="L131" s="5">
        <v>361</v>
      </c>
    </row>
    <row r="132" spans="2:12">
      <c r="B132" t="s">
        <v>10</v>
      </c>
      <c r="C132" s="6">
        <v>22.337600000000002</v>
      </c>
      <c r="D132" s="6">
        <v>12.803558327219369</v>
      </c>
      <c r="E132" s="6">
        <v>5.4556000000000004</v>
      </c>
      <c r="F132" s="6">
        <v>3.1270634629493768</v>
      </c>
      <c r="G132" s="6">
        <v>146.67079999999999</v>
      </c>
      <c r="H132" s="6">
        <v>84.069378209831243</v>
      </c>
      <c r="I132" s="6">
        <v>27.793200000000002</v>
      </c>
      <c r="J132" s="6">
        <v>15.930621790168747</v>
      </c>
      <c r="K132" s="6">
        <v>174.464</v>
      </c>
      <c r="L132" s="5">
        <v>228</v>
      </c>
    </row>
    <row r="133" spans="2:12">
      <c r="B133" t="s">
        <v>11</v>
      </c>
      <c r="C133" s="6">
        <v>41.382100000000001</v>
      </c>
      <c r="D133" s="6">
        <v>31.135172306902888</v>
      </c>
      <c r="E133" s="6">
        <v>3.9378000000000029</v>
      </c>
      <c r="F133" s="6">
        <v>2.9627322322966272</v>
      </c>
      <c r="G133" s="6">
        <v>87.591200000000001</v>
      </c>
      <c r="H133" s="6">
        <v>65.902095460800496</v>
      </c>
      <c r="I133" s="6">
        <v>45.319900000000004</v>
      </c>
      <c r="J133" s="6">
        <v>34.097904539199511</v>
      </c>
      <c r="K133" s="6">
        <v>132.9111</v>
      </c>
      <c r="L133" s="5">
        <v>2975</v>
      </c>
    </row>
    <row r="134" spans="2:12">
      <c r="B134" t="s">
        <v>12</v>
      </c>
      <c r="C134" s="6">
        <v>14.083500000000001</v>
      </c>
      <c r="D134" s="6">
        <v>25.705493366235977</v>
      </c>
      <c r="E134" s="6">
        <v>0.40090000000000003</v>
      </c>
      <c r="F134" s="6">
        <v>0.73173091138736845</v>
      </c>
      <c r="G134" s="6">
        <v>40.3035</v>
      </c>
      <c r="H134" s="6">
        <v>73.562775722376657</v>
      </c>
      <c r="I134" s="6">
        <v>14.484400000000001</v>
      </c>
      <c r="J134" s="6">
        <v>26.437224277623343</v>
      </c>
      <c r="K134" s="6">
        <v>54.7879</v>
      </c>
      <c r="L134" s="5">
        <v>907</v>
      </c>
    </row>
    <row r="135" spans="2:12">
      <c r="C135" s="6"/>
      <c r="D135" s="6"/>
      <c r="E135" s="6"/>
      <c r="F135" s="6"/>
      <c r="G135" s="6"/>
      <c r="H135" s="6"/>
      <c r="I135" s="6"/>
      <c r="J135" s="6"/>
      <c r="K135" s="6"/>
      <c r="L135" s="5"/>
    </row>
    <row r="136" spans="2:12">
      <c r="C136" s="1">
        <f t="shared" ref="C136:H136" si="0">SUM(C128:C134,C121:C123,C114:C116,C106:C109,C95:C101,C82:C90,C72:C77,C64:C67,C57:C59,C47:C52,C40:C42,C30:C35,C21:C25,C13:C16,C5:C8)</f>
        <v>3321.0287000000003</v>
      </c>
      <c r="D136" s="1">
        <f t="shared" si="0"/>
        <v>1871.2116678806487</v>
      </c>
      <c r="E136" s="1">
        <f t="shared" si="0"/>
        <v>361.0992</v>
      </c>
      <c r="F136" s="1">
        <f t="shared" si="0"/>
        <v>167.05319917070386</v>
      </c>
      <c r="G136" s="1">
        <f t="shared" si="0"/>
        <v>13160.330500000004</v>
      </c>
      <c r="H136" s="1">
        <f t="shared" si="0"/>
        <v>5350.554488783685</v>
      </c>
      <c r="I136" s="1">
        <f>SUM(I128:I134,I121:I123,I114:I116,I106:I109,I95:I101,I82:I90,I72:I77,I64:I67,I57:I59,I47:I52,I40:I42,I30:I35,I21:I25,I13:I16,I5:I8)</f>
        <v>3682.1279000000004</v>
      </c>
      <c r="J136" s="1"/>
      <c r="K136" s="1">
        <f t="shared" ref="K136" si="1">SUM(K128:K134,K121:K123,K114:K116,K106:K109,K95:K101,K82:K90,K72:K77,K64:K67,K57:K59,K47:K52,K40:K42,K30:K35,K21:K25,K13:K16,K5:K8)</f>
        <v>16842.458399999996</v>
      </c>
    </row>
    <row r="137" spans="2:12">
      <c r="C137" s="1">
        <f>SUM(C128:C129,C121,C114,C106,C107,C97,C95,C83,C86,C82,C75,C72,C64,C65,C57,C47,C50,C40,C30,C33,C22,C21,C14,C13,C5,C6,C132)</f>
        <v>675.78050000000007</v>
      </c>
      <c r="D137" s="1">
        <f t="shared" ref="D137:K137" si="2">SUM(D128:D129,D121,D114,D106,D107,D97,D95,D83,D86,D82,D75,D72,D64,D65,D57,D47,D50,D40,D30,D33,D22,D21,D14,D13,D5,D6,D132)</f>
        <v>439.47721106957766</v>
      </c>
      <c r="E137" s="1">
        <f t="shared" si="2"/>
        <v>151.26830000000001</v>
      </c>
      <c r="F137" s="1">
        <f t="shared" si="2"/>
        <v>81.719018491481535</v>
      </c>
      <c r="G137" s="1">
        <f t="shared" si="2"/>
        <v>5505.3334999999979</v>
      </c>
      <c r="H137" s="1">
        <f t="shared" si="2"/>
        <v>2267.623126273978</v>
      </c>
      <c r="I137" s="1">
        <f t="shared" si="2"/>
        <v>827.04880000000003</v>
      </c>
      <c r="J137" s="1">
        <f t="shared" si="2"/>
        <v>532.37687372602193</v>
      </c>
      <c r="K137" s="1">
        <f t="shared" si="2"/>
        <v>6332.3822999999993</v>
      </c>
      <c r="L137" s="1">
        <f>I137/K137*100</f>
        <v>13.06062648807543</v>
      </c>
    </row>
    <row r="139" spans="2:12">
      <c r="I139">
        <f>C137/I137*100</f>
        <v>81.709870082636002</v>
      </c>
    </row>
  </sheetData>
  <mergeCells count="61">
    <mergeCell ref="C3:D3"/>
    <mergeCell ref="E3:F3"/>
    <mergeCell ref="G3:H3"/>
    <mergeCell ref="I3:J3"/>
    <mergeCell ref="C11:D11"/>
    <mergeCell ref="E11:F11"/>
    <mergeCell ref="G11:H11"/>
    <mergeCell ref="I11:J11"/>
    <mergeCell ref="C19:D19"/>
    <mergeCell ref="E19:F19"/>
    <mergeCell ref="G19:H19"/>
    <mergeCell ref="I19:J19"/>
    <mergeCell ref="C28:D28"/>
    <mergeCell ref="E28:F28"/>
    <mergeCell ref="G28:H28"/>
    <mergeCell ref="I28:J28"/>
    <mergeCell ref="C38:D38"/>
    <mergeCell ref="E38:F38"/>
    <mergeCell ref="G38:H38"/>
    <mergeCell ref="I38:J38"/>
    <mergeCell ref="C45:D45"/>
    <mergeCell ref="E45:F45"/>
    <mergeCell ref="G45:H45"/>
    <mergeCell ref="I45:J45"/>
    <mergeCell ref="C55:D55"/>
    <mergeCell ref="E55:F55"/>
    <mergeCell ref="G55:H55"/>
    <mergeCell ref="I55:J55"/>
    <mergeCell ref="C62:D62"/>
    <mergeCell ref="E62:F62"/>
    <mergeCell ref="G62:H62"/>
    <mergeCell ref="I62:J62"/>
    <mergeCell ref="C70:D70"/>
    <mergeCell ref="E70:F70"/>
    <mergeCell ref="G70:H70"/>
    <mergeCell ref="I70:J70"/>
    <mergeCell ref="C80:D80"/>
    <mergeCell ref="E80:F80"/>
    <mergeCell ref="G80:H80"/>
    <mergeCell ref="I80:J80"/>
    <mergeCell ref="I93:J93"/>
    <mergeCell ref="C104:D104"/>
    <mergeCell ref="E104:F104"/>
    <mergeCell ref="G104:H104"/>
    <mergeCell ref="I104:J104"/>
    <mergeCell ref="C126:D126"/>
    <mergeCell ref="E126:F126"/>
    <mergeCell ref="G126:H126"/>
    <mergeCell ref="I126:J126"/>
    <mergeCell ref="B2:L2"/>
    <mergeCell ref="C112:D112"/>
    <mergeCell ref="E112:F112"/>
    <mergeCell ref="G112:H112"/>
    <mergeCell ref="I112:J112"/>
    <mergeCell ref="C119:D119"/>
    <mergeCell ref="E119:F119"/>
    <mergeCell ref="G119:H119"/>
    <mergeCell ref="I119:J119"/>
    <mergeCell ref="C93:D93"/>
    <mergeCell ref="E93:F93"/>
    <mergeCell ref="G93:H9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J27"/>
  <sheetViews>
    <sheetView workbookViewId="0">
      <selection activeCell="E16" sqref="E16"/>
    </sheetView>
  </sheetViews>
  <sheetFormatPr defaultRowHeight="15"/>
  <cols>
    <col min="3" max="10" width="12.7109375" customWidth="1"/>
  </cols>
  <sheetData>
    <row r="2" spans="2:10" ht="38.25" customHeight="1">
      <c r="B2" s="17" t="s">
        <v>41</v>
      </c>
      <c r="C2" s="17"/>
      <c r="D2" s="17"/>
      <c r="E2" s="17"/>
      <c r="F2" s="17"/>
      <c r="G2" s="17"/>
      <c r="H2" s="17"/>
      <c r="I2" s="17"/>
      <c r="J2" s="17"/>
    </row>
    <row r="3" spans="2:10">
      <c r="C3" s="18" t="s">
        <v>1</v>
      </c>
      <c r="D3" s="18"/>
      <c r="E3" s="18" t="s">
        <v>4</v>
      </c>
      <c r="F3" s="18"/>
      <c r="G3" s="18" t="s">
        <v>5</v>
      </c>
      <c r="H3" s="18"/>
      <c r="I3" s="18" t="s">
        <v>6</v>
      </c>
      <c r="J3" s="18"/>
    </row>
    <row r="4" spans="2:10">
      <c r="B4" s="8" t="s">
        <v>37</v>
      </c>
      <c r="C4" s="5" t="s">
        <v>8</v>
      </c>
      <c r="D4" s="5" t="s">
        <v>35</v>
      </c>
      <c r="E4" s="5" t="s">
        <v>8</v>
      </c>
      <c r="F4" s="5" t="s">
        <v>35</v>
      </c>
      <c r="G4" s="5" t="s">
        <v>8</v>
      </c>
      <c r="H4" s="5" t="s">
        <v>35</v>
      </c>
      <c r="I4" s="5" t="s">
        <v>36</v>
      </c>
      <c r="J4" s="5" t="s">
        <v>35</v>
      </c>
    </row>
    <row r="5" spans="2:10">
      <c r="B5" s="8">
        <v>1</v>
      </c>
      <c r="C5" s="1">
        <v>13.815300000000001</v>
      </c>
      <c r="D5" s="1">
        <v>96.584823613305559</v>
      </c>
      <c r="E5" s="1">
        <v>14.303800000000001</v>
      </c>
      <c r="F5" s="1">
        <v>21.71575704853473</v>
      </c>
      <c r="G5" s="1">
        <v>65.868300000000005</v>
      </c>
      <c r="H5" s="1">
        <v>1.0401536845809434</v>
      </c>
      <c r="I5">
        <v>10</v>
      </c>
      <c r="J5" s="1">
        <v>6.854949273375377E-2</v>
      </c>
    </row>
    <row r="6" spans="2:10">
      <c r="B6" s="8">
        <v>2</v>
      </c>
      <c r="C6" s="1">
        <v>18.18</v>
      </c>
      <c r="D6" s="1">
        <v>93.278604412519257</v>
      </c>
      <c r="E6" s="1">
        <v>19.489999999999998</v>
      </c>
      <c r="F6" s="1">
        <v>27.712529077538207</v>
      </c>
      <c r="G6" s="1">
        <v>70.3292</v>
      </c>
      <c r="H6" s="1">
        <v>1.1105976093755279</v>
      </c>
      <c r="I6">
        <v>11</v>
      </c>
      <c r="J6" s="1">
        <v>7.5404442007129147E-2</v>
      </c>
    </row>
    <row r="7" spans="2:10">
      <c r="B7" s="8">
        <v>3</v>
      </c>
      <c r="C7" s="1">
        <v>123.38000000000001</v>
      </c>
      <c r="D7" s="1">
        <v>81.920191222362391</v>
      </c>
      <c r="E7" s="1">
        <v>150.61000000000001</v>
      </c>
      <c r="F7" s="1">
        <v>8.6010400628234009</v>
      </c>
      <c r="G7" s="1">
        <v>1751.0672999999999</v>
      </c>
      <c r="H7" s="1">
        <v>27.651831063564781</v>
      </c>
      <c r="I7">
        <v>21</v>
      </c>
      <c r="J7" s="1">
        <v>0.14395393474088292</v>
      </c>
    </row>
    <row r="8" spans="2:10">
      <c r="B8" s="8">
        <v>4</v>
      </c>
      <c r="C8" s="1">
        <v>71.843500000000006</v>
      </c>
      <c r="D8" s="1">
        <v>92.800796725262842</v>
      </c>
      <c r="E8" s="1">
        <v>77.416899999999998</v>
      </c>
      <c r="F8" s="1">
        <v>13.051811799566588</v>
      </c>
      <c r="G8" s="1">
        <v>593.15059999999994</v>
      </c>
      <c r="H8" s="1">
        <v>9.3666874976490533</v>
      </c>
      <c r="I8">
        <v>678</v>
      </c>
      <c r="J8" s="1">
        <v>4.6476556073485051</v>
      </c>
    </row>
    <row r="9" spans="2:10">
      <c r="B9" s="8">
        <v>5</v>
      </c>
      <c r="C9" s="1">
        <v>64.839500000000001</v>
      </c>
      <c r="D9" s="1">
        <v>94.424760331974625</v>
      </c>
      <c r="E9" s="1">
        <v>68.667900000000003</v>
      </c>
      <c r="F9" s="1">
        <v>50.846505056668157</v>
      </c>
      <c r="G9" s="1">
        <v>135.04939999999999</v>
      </c>
      <c r="H9" s="1">
        <v>2.1326211699777531</v>
      </c>
      <c r="I9">
        <v>1662</v>
      </c>
      <c r="J9" s="1">
        <v>11.392925692349877</v>
      </c>
    </row>
    <row r="10" spans="2:10">
      <c r="B10" s="8">
        <v>6</v>
      </c>
      <c r="C10" s="1">
        <v>23.366599999999998</v>
      </c>
      <c r="D10" s="1">
        <v>30.353171634035832</v>
      </c>
      <c r="E10" s="1">
        <v>76.982399999999998</v>
      </c>
      <c r="F10" s="1">
        <v>17.158840483704623</v>
      </c>
      <c r="G10" s="1">
        <v>448.64570000000003</v>
      </c>
      <c r="H10" s="1">
        <v>7.0847505997026881</v>
      </c>
      <c r="I10">
        <v>245</v>
      </c>
      <c r="J10" s="1">
        <v>1.6794625719769676</v>
      </c>
    </row>
    <row r="11" spans="2:10">
      <c r="B11" s="8">
        <v>7</v>
      </c>
      <c r="C11" s="1">
        <v>24.2788</v>
      </c>
      <c r="D11" s="1">
        <v>93.949841925834789</v>
      </c>
      <c r="E11" s="1">
        <v>25.842299999999998</v>
      </c>
      <c r="F11" s="1">
        <v>27.429304712028546</v>
      </c>
      <c r="G11" s="1">
        <v>94.214200000000005</v>
      </c>
      <c r="H11" s="1">
        <v>1.4877755653303018</v>
      </c>
      <c r="I11">
        <v>1173</v>
      </c>
      <c r="J11" s="1">
        <v>8.0408554976693178</v>
      </c>
    </row>
    <row r="12" spans="2:10">
      <c r="B12" s="8">
        <v>8</v>
      </c>
      <c r="C12" s="1">
        <v>12.450500000000002</v>
      </c>
      <c r="D12" s="1">
        <v>75.870957520063882</v>
      </c>
      <c r="E12" s="1">
        <v>16.4101</v>
      </c>
      <c r="F12" s="1">
        <v>15.313000107311655</v>
      </c>
      <c r="G12" s="1">
        <v>107.1645</v>
      </c>
      <c r="H12" s="1">
        <v>1.6922791317109216</v>
      </c>
      <c r="I12">
        <v>126</v>
      </c>
      <c r="J12" s="1">
        <v>0.8637236084452975</v>
      </c>
    </row>
    <row r="13" spans="2:10">
      <c r="B13" s="8">
        <v>9</v>
      </c>
      <c r="C13" s="1">
        <v>93.582300000000004</v>
      </c>
      <c r="D13" s="1">
        <v>92.162717659884791</v>
      </c>
      <c r="E13" s="1">
        <v>101.5403</v>
      </c>
      <c r="F13" s="1">
        <v>20.767609823700816</v>
      </c>
      <c r="G13" s="1">
        <v>488.9359</v>
      </c>
      <c r="H13" s="1">
        <v>7.7209898829770864</v>
      </c>
      <c r="I13">
        <v>7338</v>
      </c>
      <c r="J13" s="1">
        <v>50.301617768028514</v>
      </c>
    </row>
    <row r="14" spans="2:10">
      <c r="B14" s="8">
        <v>10</v>
      </c>
      <c r="C14" s="1">
        <v>62.292699999999996</v>
      </c>
      <c r="D14" s="1">
        <v>89.83582489912115</v>
      </c>
      <c r="E14" s="1">
        <v>69.340599999999995</v>
      </c>
      <c r="F14" s="1">
        <v>13.03401351848966</v>
      </c>
      <c r="G14" s="1">
        <v>531.9973</v>
      </c>
      <c r="H14" s="1">
        <v>8.4009903365065366</v>
      </c>
      <c r="I14">
        <v>1778</v>
      </c>
      <c r="J14" s="1">
        <v>12.18809980806142</v>
      </c>
    </row>
    <row r="15" spans="2:10">
      <c r="B15" s="8">
        <v>11</v>
      </c>
      <c r="C15" s="1">
        <v>31.889499999999998</v>
      </c>
      <c r="D15" s="1">
        <v>88.042196865328378</v>
      </c>
      <c r="E15" s="1">
        <v>36.220700000000001</v>
      </c>
      <c r="F15" s="1">
        <v>15.515107018758268</v>
      </c>
      <c r="G15" s="1">
        <v>233.45439999999999</v>
      </c>
      <c r="H15" s="1">
        <v>3.6865753988129848</v>
      </c>
      <c r="I15">
        <v>307</v>
      </c>
      <c r="J15" s="1">
        <v>2.1044694269262405</v>
      </c>
    </row>
    <row r="16" spans="2:10">
      <c r="B16" s="8">
        <v>12</v>
      </c>
      <c r="C16" s="1">
        <v>29.068999999999996</v>
      </c>
      <c r="D16" s="1">
        <v>98.43287574749931</v>
      </c>
      <c r="E16" s="1">
        <v>29.531799999999993</v>
      </c>
      <c r="F16" s="1">
        <v>31.051654269894236</v>
      </c>
      <c r="G16" s="1">
        <v>95.105400000000003</v>
      </c>
      <c r="H16" s="1">
        <v>1.5018488747021626</v>
      </c>
      <c r="I16">
        <v>3</v>
      </c>
      <c r="J16" s="1">
        <v>2.0564847820126131E-2</v>
      </c>
    </row>
    <row r="17" spans="2:10">
      <c r="B17" s="8">
        <v>13</v>
      </c>
      <c r="C17" s="1">
        <v>6.5848999999999993</v>
      </c>
      <c r="D17" s="1">
        <v>99.309273530698121</v>
      </c>
      <c r="E17" s="1">
        <v>6.6306999999999992</v>
      </c>
      <c r="F17" s="1">
        <v>2.1504528933510665</v>
      </c>
      <c r="G17" s="1">
        <v>308.33969999999999</v>
      </c>
      <c r="H17" s="1">
        <v>4.8691202757256935</v>
      </c>
      <c r="I17">
        <v>0</v>
      </c>
      <c r="J17" s="1">
        <v>0</v>
      </c>
    </row>
    <row r="18" spans="2:10">
      <c r="B18" s="8">
        <v>14</v>
      </c>
      <c r="C18" s="1">
        <v>8.8421000000000003</v>
      </c>
      <c r="D18" s="1">
        <v>99.23570739152882</v>
      </c>
      <c r="E18" s="1">
        <v>8.9101999999999997</v>
      </c>
      <c r="F18" s="1">
        <v>12.720970141369492</v>
      </c>
      <c r="G18" s="1">
        <v>70.043400000000005</v>
      </c>
      <c r="H18" s="1">
        <v>1.1060844228646685</v>
      </c>
      <c r="I18">
        <v>328</v>
      </c>
      <c r="J18" s="1">
        <v>2.2484233616671236</v>
      </c>
    </row>
    <row r="19" spans="2:10">
      <c r="B19" s="8">
        <v>15</v>
      </c>
      <c r="C19" s="1">
        <v>91.365800000000007</v>
      </c>
      <c r="D19" s="1">
        <v>73.004392290599128</v>
      </c>
      <c r="E19" s="1">
        <v>125.1511</v>
      </c>
      <c r="F19" s="1">
        <v>9.3452882277359883</v>
      </c>
      <c r="G19" s="1">
        <v>1339.1893</v>
      </c>
      <c r="H19" s="1">
        <v>21.147694486518919</v>
      </c>
      <c r="I19">
        <v>908</v>
      </c>
      <c r="J19" s="1">
        <v>6.2242939402248423</v>
      </c>
    </row>
    <row r="20" spans="2:10">
      <c r="B20" s="8" t="s">
        <v>39</v>
      </c>
      <c r="C20" s="1">
        <v>675.78049999999985</v>
      </c>
      <c r="D20" s="1">
        <v>81.709870082635973</v>
      </c>
      <c r="E20" s="1">
        <v>827.04880000000003</v>
      </c>
      <c r="F20" s="1">
        <v>13.060271126600318</v>
      </c>
      <c r="G20" s="1">
        <v>6332.5545999999986</v>
      </c>
      <c r="H20" s="1"/>
      <c r="I20">
        <v>14588</v>
      </c>
    </row>
    <row r="22" spans="2:10" ht="33.75" customHeight="1">
      <c r="B22" s="17" t="s">
        <v>42</v>
      </c>
      <c r="C22" s="17"/>
      <c r="D22" s="17"/>
      <c r="E22" s="17"/>
      <c r="F22" s="17"/>
      <c r="G22" s="17"/>
      <c r="H22" s="17"/>
      <c r="I22" s="17"/>
      <c r="J22" s="17"/>
    </row>
    <row r="23" spans="2:10">
      <c r="C23" s="18" t="s">
        <v>1</v>
      </c>
      <c r="D23" s="18"/>
      <c r="E23" s="18" t="s">
        <v>4</v>
      </c>
      <c r="F23" s="18"/>
      <c r="G23" s="18" t="s">
        <v>5</v>
      </c>
      <c r="H23" s="18"/>
      <c r="I23" s="18" t="s">
        <v>6</v>
      </c>
      <c r="J23" s="18"/>
    </row>
    <row r="24" spans="2:10">
      <c r="B24" s="8" t="s">
        <v>37</v>
      </c>
      <c r="C24" s="4" t="s">
        <v>8</v>
      </c>
      <c r="D24" s="4" t="s">
        <v>35</v>
      </c>
      <c r="E24" s="4" t="s">
        <v>8</v>
      </c>
      <c r="F24" s="4" t="s">
        <v>35</v>
      </c>
      <c r="G24" s="4" t="s">
        <v>8</v>
      </c>
      <c r="H24" s="4" t="s">
        <v>35</v>
      </c>
      <c r="I24" s="4" t="s">
        <v>36</v>
      </c>
      <c r="J24" s="4" t="s">
        <v>35</v>
      </c>
    </row>
    <row r="25" spans="2:10">
      <c r="B25" s="10">
        <v>10</v>
      </c>
      <c r="C25" s="1">
        <v>623.46260000000007</v>
      </c>
      <c r="D25" s="1">
        <v>91.029527603604294</v>
      </c>
      <c r="E25" s="1">
        <v>684.90150000000017</v>
      </c>
      <c r="F25" s="1">
        <v>24.458869674149938</v>
      </c>
      <c r="G25" s="1">
        <v>2800.2172999999998</v>
      </c>
      <c r="H25" s="1">
        <v>95.527115928579093</v>
      </c>
      <c r="I25">
        <v>57538</v>
      </c>
      <c r="J25" s="1">
        <f>I25/I27*100</f>
        <v>99.653607676053895</v>
      </c>
    </row>
    <row r="26" spans="2:10">
      <c r="B26" s="10">
        <v>11</v>
      </c>
      <c r="C26" s="1">
        <v>32.073500000000003</v>
      </c>
      <c r="D26" s="1">
        <v>77.798826959554845</v>
      </c>
      <c r="E26" s="1">
        <v>41.226200000000006</v>
      </c>
      <c r="F26" s="1">
        <v>31.442755258547646</v>
      </c>
      <c r="G26" s="1">
        <v>131.11510000000001</v>
      </c>
      <c r="H26" s="1">
        <v>4.4728840714209008</v>
      </c>
      <c r="I26">
        <v>200</v>
      </c>
      <c r="J26" s="1">
        <f>I26/I27*100</f>
        <v>0.34639232394610131</v>
      </c>
    </row>
    <row r="27" spans="2:10">
      <c r="B27" s="10" t="s">
        <v>38</v>
      </c>
      <c r="C27" s="1">
        <v>655.53610000000003</v>
      </c>
      <c r="D27" s="1">
        <v>90.278349111320196</v>
      </c>
      <c r="E27" s="1">
        <v>726.12770000000023</v>
      </c>
      <c r="F27" s="1">
        <f>E27/G27*100</f>
        <v>24.771250780020726</v>
      </c>
      <c r="G27" s="1">
        <v>2931.3323999999998</v>
      </c>
      <c r="H27" s="1"/>
      <c r="I27">
        <v>57738</v>
      </c>
    </row>
  </sheetData>
  <mergeCells count="10">
    <mergeCell ref="B2:J2"/>
    <mergeCell ref="I3:J3"/>
    <mergeCell ref="B22:J22"/>
    <mergeCell ref="C23:D23"/>
    <mergeCell ref="E23:F23"/>
    <mergeCell ref="G23:H23"/>
    <mergeCell ref="I23:J23"/>
    <mergeCell ref="C3:D3"/>
    <mergeCell ref="E3:F3"/>
    <mergeCell ref="G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48"/>
  <sheetViews>
    <sheetView topLeftCell="A4" zoomScale="85" zoomScaleNormal="85" workbookViewId="0">
      <selection activeCell="F29" sqref="F29"/>
    </sheetView>
  </sheetViews>
  <sheetFormatPr defaultRowHeight="15"/>
  <cols>
    <col min="2" max="2" width="9.28515625" bestFit="1" customWidth="1"/>
    <col min="7" max="7" width="9.5703125" bestFit="1" customWidth="1"/>
    <col min="13" max="13" width="9.140625" customWidth="1"/>
    <col min="14" max="14" width="16.5703125" bestFit="1" customWidth="1"/>
  </cols>
  <sheetData>
    <row r="1" spans="1:32" ht="42.75" customHeight="1">
      <c r="A1" s="17" t="s">
        <v>55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32" ht="15.75" customHeight="1">
      <c r="B2" s="20" t="s">
        <v>49</v>
      </c>
      <c r="C2" s="20"/>
      <c r="D2" s="20"/>
      <c r="E2" s="20"/>
      <c r="F2" s="20"/>
      <c r="G2" s="20"/>
      <c r="H2" s="20"/>
      <c r="I2" s="20"/>
      <c r="J2" s="20"/>
      <c r="K2" s="20"/>
      <c r="N2" s="19" t="s">
        <v>56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3"/>
      <c r="AF2" s="13"/>
    </row>
    <row r="3" spans="1:32">
      <c r="A3" s="4" t="s">
        <v>37</v>
      </c>
      <c r="B3">
        <v>111</v>
      </c>
      <c r="C3">
        <v>112</v>
      </c>
      <c r="D3">
        <v>113</v>
      </c>
      <c r="E3">
        <v>115</v>
      </c>
      <c r="F3">
        <v>116</v>
      </c>
      <c r="G3">
        <v>117</v>
      </c>
      <c r="H3">
        <v>118</v>
      </c>
      <c r="I3">
        <v>121</v>
      </c>
      <c r="J3">
        <v>122</v>
      </c>
      <c r="K3">
        <v>123</v>
      </c>
      <c r="L3" s="12" t="s">
        <v>53</v>
      </c>
      <c r="N3" s="13" t="s">
        <v>59</v>
      </c>
      <c r="O3" s="13">
        <v>2</v>
      </c>
      <c r="Q3" s="13">
        <v>111</v>
      </c>
      <c r="R3" s="13">
        <v>112</v>
      </c>
      <c r="S3" s="13">
        <v>113</v>
      </c>
      <c r="T3" s="13">
        <v>115</v>
      </c>
      <c r="U3" s="13">
        <v>116</v>
      </c>
      <c r="X3" s="13">
        <v>121</v>
      </c>
      <c r="Y3" s="13">
        <v>122</v>
      </c>
      <c r="AA3" s="13">
        <v>201</v>
      </c>
      <c r="AB3" s="13">
        <v>202</v>
      </c>
      <c r="AC3" s="13">
        <v>203</v>
      </c>
      <c r="AD3" s="13" t="s">
        <v>60</v>
      </c>
      <c r="AE3" s="13"/>
      <c r="AF3" s="13"/>
    </row>
    <row r="4" spans="1:32">
      <c r="A4">
        <v>1</v>
      </c>
      <c r="B4" s="1">
        <f t="shared" ref="B4:K4" si="0">SUMIF($N$4:$N$46,1,Q4:Q46)</f>
        <v>1.1365000000000001</v>
      </c>
      <c r="C4" s="1">
        <f t="shared" si="0"/>
        <v>0.62450000000000006</v>
      </c>
      <c r="D4" s="1">
        <f t="shared" si="0"/>
        <v>0</v>
      </c>
      <c r="E4" s="1">
        <f t="shared" si="0"/>
        <v>0</v>
      </c>
      <c r="F4" s="1">
        <f>SUMIF($N$4:$N$46,1,U4:U46)</f>
        <v>12.0543</v>
      </c>
      <c r="G4" s="1">
        <f t="shared" si="0"/>
        <v>0</v>
      </c>
      <c r="H4" s="1">
        <f t="shared" si="0"/>
        <v>0</v>
      </c>
      <c r="I4" s="1">
        <f t="shared" si="0"/>
        <v>0.48849999999999999</v>
      </c>
      <c r="J4" s="1">
        <f ca="1">SUMIF($N$4:$N$46,1,Y12:Y46)</f>
        <v>4.5350000000000001</v>
      </c>
      <c r="K4" s="1">
        <f t="shared" si="0"/>
        <v>0</v>
      </c>
      <c r="L4" s="1">
        <f ca="1">SUM(B4:K4)</f>
        <v>18.838799999999999</v>
      </c>
      <c r="M4" s="11"/>
      <c r="N4" s="13">
        <v>2</v>
      </c>
      <c r="O4" s="14">
        <v>0.45240000000000002</v>
      </c>
      <c r="P4" s="1"/>
      <c r="Q4" s="14">
        <v>0</v>
      </c>
      <c r="R4" s="14">
        <v>3.9800000000000002E-2</v>
      </c>
      <c r="S4" s="14">
        <v>0</v>
      </c>
      <c r="T4" s="14">
        <v>0</v>
      </c>
      <c r="U4" s="14">
        <v>0</v>
      </c>
      <c r="V4" s="1"/>
      <c r="W4" s="1"/>
      <c r="X4" s="14">
        <v>0</v>
      </c>
      <c r="Y4" s="14">
        <v>0</v>
      </c>
      <c r="Z4" s="1"/>
      <c r="AA4" s="14">
        <v>0</v>
      </c>
      <c r="AB4" s="14">
        <v>0</v>
      </c>
      <c r="AC4" s="14">
        <v>0</v>
      </c>
      <c r="AD4" s="14">
        <v>0.49220000000000003</v>
      </c>
      <c r="AE4" s="13"/>
      <c r="AF4" s="13"/>
    </row>
    <row r="5" spans="1:32">
      <c r="A5">
        <v>2</v>
      </c>
      <c r="B5" s="1">
        <f t="shared" ref="B5:K5" si="1">SUMIF($N$3:$N$46,2,Q3:Q47)</f>
        <v>2.4790000000000001</v>
      </c>
      <c r="C5" s="1">
        <f t="shared" si="1"/>
        <v>1.4942</v>
      </c>
      <c r="D5" s="1">
        <f t="shared" si="1"/>
        <v>0.10489999999999999</v>
      </c>
      <c r="E5" s="1">
        <f t="shared" si="1"/>
        <v>0</v>
      </c>
      <c r="F5" s="1">
        <f t="shared" si="1"/>
        <v>14.103</v>
      </c>
      <c r="G5" s="1">
        <f t="shared" si="1"/>
        <v>0</v>
      </c>
      <c r="H5" s="1">
        <f t="shared" si="1"/>
        <v>0</v>
      </c>
      <c r="I5" s="1">
        <f t="shared" si="1"/>
        <v>4.5499999999999999E-2</v>
      </c>
      <c r="J5" s="1">
        <f>SUMIF($N$3:$N$46,2,Y3:Y47)</f>
        <v>1.2678</v>
      </c>
      <c r="K5" s="1">
        <f t="shared" si="1"/>
        <v>0</v>
      </c>
      <c r="L5" s="1">
        <f t="shared" ref="L5:L19" si="2">SUM(B5:K5)</f>
        <v>19.494400000000002</v>
      </c>
      <c r="M5" s="11"/>
      <c r="N5" s="13">
        <v>3</v>
      </c>
      <c r="O5" s="14">
        <v>1465.0182</v>
      </c>
      <c r="P5" s="1"/>
      <c r="Q5" s="14">
        <v>25.013500000000001</v>
      </c>
      <c r="R5" s="14">
        <v>27.914100000000001</v>
      </c>
      <c r="S5" s="14">
        <v>8.8388000000000009</v>
      </c>
      <c r="T5" s="14">
        <v>0</v>
      </c>
      <c r="U5" s="14">
        <v>50.4968</v>
      </c>
      <c r="V5" s="1"/>
      <c r="W5" s="1"/>
      <c r="X5" s="14">
        <v>7.7499000000000002</v>
      </c>
      <c r="Y5" s="14">
        <v>16.759599999999999</v>
      </c>
      <c r="Z5" s="1"/>
      <c r="AA5" s="14">
        <v>0.312</v>
      </c>
      <c r="AB5" s="14">
        <v>0.1328</v>
      </c>
      <c r="AC5" s="14">
        <v>0</v>
      </c>
      <c r="AD5" s="14">
        <v>1602.2357</v>
      </c>
      <c r="AE5" s="13"/>
      <c r="AF5" s="13"/>
    </row>
    <row r="6" spans="1:32">
      <c r="A6">
        <v>3</v>
      </c>
      <c r="B6" s="1">
        <f t="shared" ref="B6:K6" si="3">SUMIF($N$3:$N$46,3,Q3:Q48)</f>
        <v>26.705400000000001</v>
      </c>
      <c r="C6" s="1">
        <f t="shared" si="3"/>
        <v>29.573900000000002</v>
      </c>
      <c r="D6" s="1">
        <f t="shared" si="3"/>
        <v>8.8388000000000009</v>
      </c>
      <c r="E6" s="1">
        <f t="shared" si="3"/>
        <v>0</v>
      </c>
      <c r="F6" s="1">
        <f t="shared" si="3"/>
        <v>57.963799999999999</v>
      </c>
      <c r="G6" s="1">
        <f t="shared" si="3"/>
        <v>0.30370000000000003</v>
      </c>
      <c r="H6" s="1">
        <f t="shared" si="3"/>
        <v>0</v>
      </c>
      <c r="I6" s="1">
        <f t="shared" si="3"/>
        <v>9.3379000000000012</v>
      </c>
      <c r="J6" s="1">
        <f>SUMIF($N$3:$N$46,3,Y3:Y48)</f>
        <v>17.893799999999999</v>
      </c>
      <c r="K6" s="1">
        <f t="shared" si="3"/>
        <v>0</v>
      </c>
      <c r="L6" s="1">
        <f t="shared" si="2"/>
        <v>150.61730000000003</v>
      </c>
      <c r="M6" s="11"/>
      <c r="N6" s="13">
        <v>4</v>
      </c>
      <c r="O6" s="14">
        <v>309.55610000000001</v>
      </c>
      <c r="P6" s="1"/>
      <c r="Q6" s="14">
        <v>3.8052999999999999</v>
      </c>
      <c r="R6" s="14">
        <v>7.4244000000000003</v>
      </c>
      <c r="S6" s="14">
        <v>5.6300000000000003E-2</v>
      </c>
      <c r="T6" s="14">
        <v>0</v>
      </c>
      <c r="U6" s="14">
        <v>6.9569999999999999</v>
      </c>
      <c r="V6" s="1"/>
      <c r="W6" s="1"/>
      <c r="X6" s="14">
        <v>1.4126000000000001</v>
      </c>
      <c r="Y6" s="14">
        <v>1.9778</v>
      </c>
      <c r="Z6" s="1"/>
      <c r="AA6" s="14">
        <v>1.4593</v>
      </c>
      <c r="AB6" s="14">
        <v>0</v>
      </c>
      <c r="AC6" s="14">
        <v>9.5100000000000004E-2</v>
      </c>
      <c r="AD6" s="14">
        <v>332.7439</v>
      </c>
      <c r="AE6" s="13"/>
      <c r="AF6" s="13"/>
    </row>
    <row r="7" spans="1:32">
      <c r="A7">
        <v>4</v>
      </c>
      <c r="B7" s="1">
        <f t="shared" ref="B7:K7" si="4">SUMIF($N$3:$N$46,4,Q3:Q49)</f>
        <v>25.635299999999997</v>
      </c>
      <c r="C7" s="1">
        <f t="shared" si="4"/>
        <v>12.899900000000001</v>
      </c>
      <c r="D7" s="1">
        <f t="shared" si="4"/>
        <v>5.6300000000000003E-2</v>
      </c>
      <c r="E7" s="1">
        <f t="shared" si="4"/>
        <v>0</v>
      </c>
      <c r="F7" s="1">
        <f t="shared" si="4"/>
        <v>33.252000000000002</v>
      </c>
      <c r="G7" s="1">
        <f t="shared" si="4"/>
        <v>0</v>
      </c>
      <c r="H7" s="1">
        <f t="shared" si="4"/>
        <v>0</v>
      </c>
      <c r="I7" s="1">
        <f t="shared" si="4"/>
        <v>2.3779000000000003</v>
      </c>
      <c r="J7" s="1">
        <f>SUMIF($N$3:$N$46,4,Y3:Y49)</f>
        <v>3.1955</v>
      </c>
      <c r="K7" s="1">
        <f t="shared" si="4"/>
        <v>0</v>
      </c>
      <c r="L7" s="1">
        <f t="shared" si="2"/>
        <v>77.416899999999998</v>
      </c>
      <c r="M7" s="11"/>
      <c r="N7" s="13">
        <v>6</v>
      </c>
      <c r="O7" s="14">
        <v>290.2878</v>
      </c>
      <c r="P7" s="1"/>
      <c r="Q7" s="14">
        <v>0.88539999999999996</v>
      </c>
      <c r="R7" s="14">
        <v>9.8449000000000009</v>
      </c>
      <c r="S7" s="14">
        <v>0</v>
      </c>
      <c r="T7" s="14">
        <v>0</v>
      </c>
      <c r="U7" s="14">
        <v>2.0097999999999998</v>
      </c>
      <c r="V7" s="1"/>
      <c r="W7" s="1"/>
      <c r="X7" s="14">
        <v>0.83940000000000003</v>
      </c>
      <c r="Y7" s="14">
        <v>7.6193999999999997</v>
      </c>
      <c r="Z7" s="1"/>
      <c r="AA7" s="14">
        <v>1.0967</v>
      </c>
      <c r="AB7" s="14">
        <v>0.10150000000000001</v>
      </c>
      <c r="AC7" s="14">
        <v>0</v>
      </c>
      <c r="AD7" s="14">
        <v>312.68490000000003</v>
      </c>
      <c r="AE7" s="13"/>
      <c r="AF7" s="13"/>
    </row>
    <row r="8" spans="1:32">
      <c r="A8">
        <v>5</v>
      </c>
      <c r="B8" s="1">
        <f t="shared" ref="B8:K8" si="5">SUMIF($N$3:$N$46,5,Q3:Q50)</f>
        <v>20.332999999999998</v>
      </c>
      <c r="C8" s="1">
        <f t="shared" si="5"/>
        <v>9.9295000000000009</v>
      </c>
      <c r="D8" s="1">
        <f t="shared" si="5"/>
        <v>5.8521999999999998</v>
      </c>
      <c r="E8" s="1">
        <f t="shared" si="5"/>
        <v>0</v>
      </c>
      <c r="F8" s="1">
        <f t="shared" si="5"/>
        <v>28.724799999999998</v>
      </c>
      <c r="G8" s="1">
        <f t="shared" si="5"/>
        <v>0</v>
      </c>
      <c r="H8" s="1">
        <f t="shared" si="5"/>
        <v>0</v>
      </c>
      <c r="I8" s="1">
        <f t="shared" si="5"/>
        <v>4.2299999999999997E-2</v>
      </c>
      <c r="J8" s="1">
        <f>SUMIF($N$3:$N$46,5,Y3:Y50)</f>
        <v>3.7860999999999998</v>
      </c>
      <c r="K8" s="1">
        <f t="shared" si="5"/>
        <v>0</v>
      </c>
      <c r="L8" s="1">
        <f t="shared" si="2"/>
        <v>68.667900000000003</v>
      </c>
      <c r="M8" s="11"/>
      <c r="N8" s="13">
        <v>10</v>
      </c>
      <c r="O8" s="14">
        <v>157.6172</v>
      </c>
      <c r="P8" s="1"/>
      <c r="Q8" s="14">
        <v>5.3113999999999999</v>
      </c>
      <c r="R8" s="14">
        <v>6.4631999999999996</v>
      </c>
      <c r="S8" s="14">
        <v>0</v>
      </c>
      <c r="T8" s="14">
        <v>1.4537</v>
      </c>
      <c r="U8" s="14">
        <v>13.7463</v>
      </c>
      <c r="V8" s="1"/>
      <c r="W8" s="1"/>
      <c r="X8" s="14">
        <v>0.34289999999999998</v>
      </c>
      <c r="Y8" s="14">
        <v>0.8357</v>
      </c>
      <c r="Z8" s="1"/>
      <c r="AA8" s="14">
        <v>4.8000000000000001E-2</v>
      </c>
      <c r="AB8" s="14">
        <v>0.26919999999999999</v>
      </c>
      <c r="AC8" s="14">
        <v>0</v>
      </c>
      <c r="AD8" s="14">
        <v>186.08760000000001</v>
      </c>
      <c r="AE8" s="13"/>
      <c r="AF8" s="13"/>
    </row>
    <row r="9" spans="1:32">
      <c r="A9">
        <v>6</v>
      </c>
      <c r="B9" s="1">
        <f t="shared" ref="B9:K9" si="6">SUMIF($N$3:$N$46,6,Q3:Q51)</f>
        <v>3.1989999999999998</v>
      </c>
      <c r="C9" s="1">
        <f t="shared" si="6"/>
        <v>14.1553</v>
      </c>
      <c r="D9" s="1">
        <f t="shared" si="6"/>
        <v>9.2200000000000004E-2</v>
      </c>
      <c r="E9" s="1">
        <f t="shared" si="6"/>
        <v>0</v>
      </c>
      <c r="F9" s="1">
        <f t="shared" si="6"/>
        <v>5.9200999999999997</v>
      </c>
      <c r="G9" s="1">
        <f t="shared" si="6"/>
        <v>0</v>
      </c>
      <c r="H9" s="1">
        <f t="shared" si="6"/>
        <v>0</v>
      </c>
      <c r="I9" s="1">
        <f t="shared" si="6"/>
        <v>1.1382000000000001</v>
      </c>
      <c r="J9" s="1">
        <f>SUMIF($N$3:$N$46,6,Y3:Y51)</f>
        <v>7.8965999999999994</v>
      </c>
      <c r="K9" s="1">
        <f t="shared" si="6"/>
        <v>0</v>
      </c>
      <c r="L9" s="1">
        <f t="shared" si="2"/>
        <v>32.401399999999995</v>
      </c>
      <c r="M9" s="11"/>
      <c r="N9" s="13">
        <v>15</v>
      </c>
      <c r="O9" s="14">
        <v>906.06510000000003</v>
      </c>
      <c r="P9" s="1"/>
      <c r="Q9" s="14">
        <v>8.4692000000000007</v>
      </c>
      <c r="R9" s="14">
        <v>21.612500000000001</v>
      </c>
      <c r="S9" s="14">
        <v>2.3534000000000002</v>
      </c>
      <c r="T9" s="14">
        <v>0</v>
      </c>
      <c r="U9" s="14">
        <v>8.5093999999999994</v>
      </c>
      <c r="V9" s="1"/>
      <c r="W9" s="1"/>
      <c r="X9" s="14">
        <v>6.0345000000000004</v>
      </c>
      <c r="Y9" s="14">
        <v>18.600899999999999</v>
      </c>
      <c r="Z9" s="1"/>
      <c r="AA9" s="14">
        <v>24.130500000000001</v>
      </c>
      <c r="AB9" s="14">
        <v>0</v>
      </c>
      <c r="AC9" s="14">
        <v>2.6499999999999999E-2</v>
      </c>
      <c r="AD9" s="14">
        <v>995.80200000000002</v>
      </c>
      <c r="AE9" s="13"/>
      <c r="AF9" s="13"/>
    </row>
    <row r="10" spans="1:32">
      <c r="A10">
        <v>7</v>
      </c>
      <c r="B10" s="1">
        <f t="shared" ref="B10:K10" si="7">SUMIF($N$3:$N$46,7,Q3:Q52)</f>
        <v>9.9032</v>
      </c>
      <c r="C10" s="1">
        <f t="shared" si="7"/>
        <v>3.6478000000000002</v>
      </c>
      <c r="D10" s="1">
        <f t="shared" si="7"/>
        <v>1.8200000000000001E-2</v>
      </c>
      <c r="E10" s="1">
        <f t="shared" si="7"/>
        <v>0</v>
      </c>
      <c r="F10" s="1">
        <f t="shared" si="7"/>
        <v>10.7096</v>
      </c>
      <c r="G10" s="1">
        <f t="shared" si="7"/>
        <v>0</v>
      </c>
      <c r="H10" s="1">
        <f t="shared" si="7"/>
        <v>0</v>
      </c>
      <c r="I10" s="1">
        <f t="shared" si="7"/>
        <v>0.40910000000000002</v>
      </c>
      <c r="J10" s="1">
        <f>SUMIF($N$3:$N$46,7,Y3:Y52)</f>
        <v>1.1544000000000001</v>
      </c>
      <c r="K10" s="1">
        <f t="shared" si="7"/>
        <v>0</v>
      </c>
      <c r="L10" s="1">
        <f t="shared" si="2"/>
        <v>25.842299999999998</v>
      </c>
      <c r="M10" s="11"/>
      <c r="N10" s="13" t="s">
        <v>61</v>
      </c>
      <c r="O10" s="14">
        <v>3128.9967999999999</v>
      </c>
      <c r="P10" s="1"/>
      <c r="Q10" s="14">
        <v>43.4848</v>
      </c>
      <c r="R10" s="14">
        <v>73.298900000000003</v>
      </c>
      <c r="S10" s="14">
        <v>11.2485</v>
      </c>
      <c r="T10" s="14">
        <v>1.4537</v>
      </c>
      <c r="U10" s="14">
        <v>81.719300000000004</v>
      </c>
      <c r="V10" s="1"/>
      <c r="W10" s="1"/>
      <c r="X10" s="14">
        <v>16.379300000000001</v>
      </c>
      <c r="Y10" s="14">
        <v>45.793399999999998</v>
      </c>
      <c r="Z10" s="1"/>
      <c r="AA10" s="14">
        <v>27.046500000000002</v>
      </c>
      <c r="AB10" s="14">
        <v>0.50349999999999995</v>
      </c>
      <c r="AC10" s="14">
        <v>0.1216</v>
      </c>
      <c r="AD10" s="14">
        <v>3430.0463</v>
      </c>
      <c r="AE10" s="13"/>
      <c r="AF10" s="13"/>
    </row>
    <row r="11" spans="1:32">
      <c r="A11">
        <v>8</v>
      </c>
      <c r="B11" s="1">
        <f t="shared" ref="B11:K11" si="8">SUMIF($N$3:$N$46,8,Q3:Q53)</f>
        <v>3.2251000000000003</v>
      </c>
      <c r="C11" s="1">
        <f t="shared" si="8"/>
        <v>1.4906000000000001</v>
      </c>
      <c r="D11" s="1">
        <f t="shared" si="8"/>
        <v>0</v>
      </c>
      <c r="E11" s="1">
        <f t="shared" si="8"/>
        <v>0</v>
      </c>
      <c r="F11" s="1">
        <f t="shared" si="8"/>
        <v>7.7347999999999999</v>
      </c>
      <c r="G11" s="1">
        <f t="shared" si="8"/>
        <v>0</v>
      </c>
      <c r="H11" s="1">
        <f t="shared" si="8"/>
        <v>0</v>
      </c>
      <c r="I11" s="1">
        <f t="shared" si="8"/>
        <v>1.3159000000000001</v>
      </c>
      <c r="J11" s="1">
        <f>SUMIF($N$3:$N$46,8,Y3:Y53)</f>
        <v>2.6437000000000004</v>
      </c>
      <c r="K11" s="1">
        <f t="shared" si="8"/>
        <v>0</v>
      </c>
      <c r="L11" s="1">
        <f t="shared" si="2"/>
        <v>16.4101</v>
      </c>
      <c r="M11" s="11"/>
      <c r="N11" s="13"/>
      <c r="O11" s="13"/>
      <c r="P11" s="13"/>
      <c r="Q11" s="13"/>
      <c r="R11" s="13"/>
      <c r="S11" s="13"/>
      <c r="T11" s="13"/>
      <c r="U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>
      <c r="A12">
        <v>9</v>
      </c>
      <c r="B12" s="1">
        <f t="shared" ref="B12:K12" si="9">SUMIF($N$3:$N$46,9,Q3:Q54)</f>
        <v>24.136400000000002</v>
      </c>
      <c r="C12" s="1">
        <f t="shared" si="9"/>
        <v>25.882900000000003</v>
      </c>
      <c r="D12" s="1">
        <f t="shared" si="9"/>
        <v>0.22420000000000001</v>
      </c>
      <c r="E12" s="1">
        <f t="shared" si="9"/>
        <v>0</v>
      </c>
      <c r="F12" s="1">
        <f t="shared" si="9"/>
        <v>38.630200000000002</v>
      </c>
      <c r="G12" s="1">
        <f t="shared" si="9"/>
        <v>0</v>
      </c>
      <c r="H12" s="1">
        <f t="shared" si="9"/>
        <v>4.7085999999999997</v>
      </c>
      <c r="I12" s="1">
        <f t="shared" si="9"/>
        <v>1.6122000000000001</v>
      </c>
      <c r="J12" s="1">
        <f>SUMIF($N$3:$N$46,9,Y3:Y54)</f>
        <v>6.3457999999999997</v>
      </c>
      <c r="K12" s="1">
        <f t="shared" si="9"/>
        <v>0</v>
      </c>
      <c r="L12" s="1">
        <f t="shared" si="2"/>
        <v>101.54030000000002</v>
      </c>
      <c r="M12" s="11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>
      <c r="A13">
        <v>10</v>
      </c>
      <c r="B13" s="1">
        <f t="shared" ref="B13:K13" si="10">SUMIF($N$3:$N$46,10,Q3:Q55)</f>
        <v>13.299799999999999</v>
      </c>
      <c r="C13" s="1">
        <f t="shared" si="10"/>
        <v>9.3568999999999996</v>
      </c>
      <c r="D13" s="1">
        <f t="shared" si="10"/>
        <v>0</v>
      </c>
      <c r="E13" s="1">
        <f t="shared" si="10"/>
        <v>18.6478</v>
      </c>
      <c r="F13" s="1">
        <f t="shared" si="10"/>
        <v>20.988199999999999</v>
      </c>
      <c r="G13" s="1">
        <f t="shared" si="10"/>
        <v>0</v>
      </c>
      <c r="H13" s="1">
        <f t="shared" si="10"/>
        <v>0</v>
      </c>
      <c r="I13" s="1">
        <f t="shared" si="10"/>
        <v>4.2468000000000004</v>
      </c>
      <c r="J13" s="1">
        <f>SUMIF($N$3:$N$46,10,Y3:Y55)</f>
        <v>2.8010999999999999</v>
      </c>
      <c r="K13" s="1">
        <f t="shared" si="10"/>
        <v>0</v>
      </c>
      <c r="L13" s="1">
        <f t="shared" si="2"/>
        <v>69.340600000000009</v>
      </c>
      <c r="M13" s="11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>
      <c r="A14">
        <v>11</v>
      </c>
      <c r="B14" s="1">
        <f t="shared" ref="B14:K14" si="11">SUMIF($N$3:$N$46,11,Q3:Q56)</f>
        <v>12.477600000000001</v>
      </c>
      <c r="C14" s="1">
        <f t="shared" si="11"/>
        <v>7.4183000000000003</v>
      </c>
      <c r="D14" s="1">
        <f t="shared" si="11"/>
        <v>2.3805000000000001</v>
      </c>
      <c r="E14" s="1">
        <f t="shared" si="11"/>
        <v>0</v>
      </c>
      <c r="F14" s="1">
        <f t="shared" si="11"/>
        <v>20.8171</v>
      </c>
      <c r="G14" s="1">
        <f t="shared" si="11"/>
        <v>0</v>
      </c>
      <c r="H14" s="1">
        <f t="shared" si="11"/>
        <v>0</v>
      </c>
      <c r="I14" s="1">
        <f t="shared" si="11"/>
        <v>6.5678000000000001</v>
      </c>
      <c r="J14" s="1">
        <f>SUMIF($N$3:$N$46,11,Y3:Y56)</f>
        <v>8.2666000000000004</v>
      </c>
      <c r="K14" s="1">
        <f t="shared" si="11"/>
        <v>0</v>
      </c>
      <c r="L14" s="1">
        <f t="shared" si="2"/>
        <v>57.927900000000008</v>
      </c>
      <c r="M14" s="11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>
      <c r="A15">
        <v>12</v>
      </c>
      <c r="B15" s="1">
        <f t="shared" ref="B15:K15" si="12">SUMIF($N$3:$N$46,12,Q3:Q57)</f>
        <v>4.5450999999999997</v>
      </c>
      <c r="C15" s="1">
        <f t="shared" si="12"/>
        <v>3.6381999999999999</v>
      </c>
      <c r="D15" s="1">
        <f t="shared" si="12"/>
        <v>5.5800000000000002E-2</v>
      </c>
      <c r="E15" s="1">
        <f t="shared" si="12"/>
        <v>0</v>
      </c>
      <c r="F15" s="1">
        <f t="shared" si="12"/>
        <v>20.6189</v>
      </c>
      <c r="G15" s="1">
        <f t="shared" si="12"/>
        <v>0</v>
      </c>
      <c r="H15" s="1">
        <f t="shared" si="12"/>
        <v>0.21099999999999999</v>
      </c>
      <c r="I15" s="1">
        <f t="shared" si="12"/>
        <v>0.4627</v>
      </c>
      <c r="J15" s="1">
        <f>SUMIF($N$3:$N$46,12,Y3:Y57)</f>
        <v>1E-4</v>
      </c>
      <c r="K15" s="1">
        <f t="shared" si="12"/>
        <v>0</v>
      </c>
      <c r="L15" s="1">
        <f t="shared" si="2"/>
        <v>29.531799999999997</v>
      </c>
      <c r="M15" s="11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>
      <c r="A16">
        <v>13</v>
      </c>
      <c r="B16" s="1">
        <f t="shared" ref="B16:K16" si="13">SUMIF($N$3:$N$46,13,Q3:Q46)</f>
        <v>2.2393000000000001</v>
      </c>
      <c r="C16" s="1">
        <f t="shared" si="13"/>
        <v>1.8942000000000001</v>
      </c>
      <c r="D16" s="1">
        <f t="shared" si="13"/>
        <v>0</v>
      </c>
      <c r="E16" s="1">
        <f t="shared" si="13"/>
        <v>0</v>
      </c>
      <c r="F16" s="1">
        <f>SUMIF($N$3:$N$46,13,U3:U46)</f>
        <v>2.4514</v>
      </c>
      <c r="G16" s="1">
        <f t="shared" si="13"/>
        <v>0</v>
      </c>
      <c r="H16" s="1">
        <f t="shared" si="13"/>
        <v>0</v>
      </c>
      <c r="I16" s="1">
        <f t="shared" si="13"/>
        <v>0</v>
      </c>
      <c r="J16" s="1">
        <f>SUMIF($N$3:$N$46,13,Y3:Y46)</f>
        <v>4.58E-2</v>
      </c>
      <c r="K16" s="1">
        <f t="shared" si="13"/>
        <v>0</v>
      </c>
      <c r="L16" s="1">
        <f t="shared" si="2"/>
        <v>6.6306999999999992</v>
      </c>
      <c r="M16" s="11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ht="15.75">
      <c r="A17">
        <v>14</v>
      </c>
      <c r="B17" s="1">
        <f t="shared" ref="B17:K17" si="14">SUMIF($N$3:$N$46,14,Q3:Q59)</f>
        <v>2.2934999999999999</v>
      </c>
      <c r="C17" s="1">
        <f t="shared" si="14"/>
        <v>2.8006000000000002</v>
      </c>
      <c r="D17" s="1">
        <f t="shared" si="14"/>
        <v>0</v>
      </c>
      <c r="E17" s="1">
        <f t="shared" si="14"/>
        <v>0</v>
      </c>
      <c r="F17" s="1">
        <f t="shared" si="14"/>
        <v>3.7480000000000002</v>
      </c>
      <c r="G17" s="1">
        <f t="shared" si="14"/>
        <v>0</v>
      </c>
      <c r="H17" s="1">
        <f t="shared" si="14"/>
        <v>0</v>
      </c>
      <c r="I17" s="1">
        <f t="shared" si="14"/>
        <v>0</v>
      </c>
      <c r="J17" s="1">
        <f>SUMIF($N$3:$N$46,14,Y3:Y59)</f>
        <v>6.8099999999999994E-2</v>
      </c>
      <c r="K17" s="1">
        <f t="shared" si="14"/>
        <v>0</v>
      </c>
      <c r="L17" s="1">
        <f t="shared" si="2"/>
        <v>8.9101999999999997</v>
      </c>
      <c r="M17" s="11"/>
      <c r="N17" s="19" t="s">
        <v>57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3"/>
      <c r="AF17" s="13"/>
    </row>
    <row r="18" spans="1:32">
      <c r="A18">
        <v>15</v>
      </c>
      <c r="B18" s="1">
        <f t="shared" ref="B18:K18" si="15">SUMIF($N$3:$N$46,15,Q3:Q60)</f>
        <v>14.626000000000001</v>
      </c>
      <c r="C18" s="1">
        <f t="shared" si="15"/>
        <v>31.439799999999998</v>
      </c>
      <c r="D18" s="1">
        <f t="shared" si="15"/>
        <v>2.7784</v>
      </c>
      <c r="E18" s="1">
        <f t="shared" si="15"/>
        <v>0</v>
      </c>
      <c r="F18" s="1">
        <f t="shared" si="15"/>
        <v>42.521599999999999</v>
      </c>
      <c r="G18" s="1">
        <f t="shared" si="15"/>
        <v>0</v>
      </c>
      <c r="H18" s="1">
        <f t="shared" si="15"/>
        <v>0</v>
      </c>
      <c r="I18" s="1">
        <f t="shared" si="15"/>
        <v>6.5343</v>
      </c>
      <c r="J18" s="1">
        <f>SUMIF($N$3:$N$46,15,Y3:Y60)</f>
        <v>27.250999999999998</v>
      </c>
      <c r="K18" s="1">
        <f t="shared" si="15"/>
        <v>0</v>
      </c>
      <c r="L18" s="1">
        <f t="shared" si="2"/>
        <v>125.15109999999999</v>
      </c>
      <c r="M18" s="11"/>
      <c r="N18" s="13" t="s">
        <v>50</v>
      </c>
      <c r="O18" s="13">
        <v>0</v>
      </c>
      <c r="P18" s="13">
        <v>2</v>
      </c>
      <c r="Q18" s="13">
        <v>111</v>
      </c>
      <c r="R18" s="13">
        <v>112</v>
      </c>
      <c r="S18" s="13">
        <v>113</v>
      </c>
      <c r="T18" s="13">
        <v>115</v>
      </c>
      <c r="U18" s="13">
        <v>116</v>
      </c>
      <c r="V18" s="13">
        <v>117</v>
      </c>
      <c r="X18" s="13">
        <v>121</v>
      </c>
      <c r="Y18" s="13">
        <v>122</v>
      </c>
      <c r="AA18" s="13">
        <v>201</v>
      </c>
      <c r="AB18" s="13" t="s">
        <v>51</v>
      </c>
      <c r="AC18" s="13"/>
      <c r="AD18" s="13"/>
      <c r="AE18" s="13"/>
      <c r="AF18" s="13"/>
    </row>
    <row r="19" spans="1:32">
      <c r="A19" s="4" t="s">
        <v>53</v>
      </c>
      <c r="B19" s="1">
        <f>SUM(B4:B18)</f>
        <v>166.23419999999996</v>
      </c>
      <c r="C19" s="1">
        <f t="shared" ref="C19:K19" si="16">SUM(C4:C18)</f>
        <v>156.2466</v>
      </c>
      <c r="D19" s="1">
        <f t="shared" si="16"/>
        <v>20.401500000000006</v>
      </c>
      <c r="E19" s="1">
        <f t="shared" si="16"/>
        <v>18.6478</v>
      </c>
      <c r="F19" s="1">
        <f t="shared" si="16"/>
        <v>320.23779999999994</v>
      </c>
      <c r="G19" s="1">
        <f t="shared" si="16"/>
        <v>0.30370000000000003</v>
      </c>
      <c r="H19" s="1">
        <f t="shared" si="16"/>
        <v>4.9196</v>
      </c>
      <c r="I19" s="1">
        <f t="shared" si="16"/>
        <v>34.579100000000004</v>
      </c>
      <c r="J19" s="1">
        <f t="shared" ca="1" si="16"/>
        <v>87.151399999999995</v>
      </c>
      <c r="K19" s="1">
        <f t="shared" si="16"/>
        <v>0</v>
      </c>
      <c r="L19" s="1">
        <f t="shared" ca="1" si="2"/>
        <v>808.72169999999983</v>
      </c>
      <c r="M19" s="11"/>
      <c r="N19" s="13">
        <v>1</v>
      </c>
      <c r="O19" s="14">
        <v>2.7000000000000001E-3</v>
      </c>
      <c r="P19" s="14">
        <v>50.893799999999999</v>
      </c>
      <c r="Q19" s="14">
        <v>0.83320000000000005</v>
      </c>
      <c r="R19" s="14">
        <v>0.5383</v>
      </c>
      <c r="S19" s="14">
        <v>0</v>
      </c>
      <c r="T19" s="14">
        <v>0</v>
      </c>
      <c r="U19" s="14">
        <v>11.407299999999999</v>
      </c>
      <c r="V19" s="14">
        <v>0</v>
      </c>
      <c r="W19" s="1"/>
      <c r="X19" s="14">
        <v>0.48849999999999999</v>
      </c>
      <c r="Y19" s="14">
        <v>0</v>
      </c>
      <c r="Z19" s="1"/>
      <c r="AA19" s="14">
        <v>0</v>
      </c>
      <c r="AB19" s="14">
        <v>64.163799999999995</v>
      </c>
      <c r="AC19" s="13"/>
      <c r="AD19" s="13"/>
      <c r="AE19" s="13"/>
      <c r="AF19" s="13"/>
    </row>
    <row r="20" spans="1:32">
      <c r="A20" s="4" t="s">
        <v>54</v>
      </c>
      <c r="B20" s="1">
        <f ca="1">B19/L19*100</f>
        <v>20.555179859771293</v>
      </c>
      <c r="C20" s="1">
        <f t="shared" ref="C20:L20" ca="1" si="17">C19/$L$19*100</f>
        <v>19.32019383182126</v>
      </c>
      <c r="D20" s="1">
        <f t="shared" ca="1" si="17"/>
        <v>2.5226848741662318</v>
      </c>
      <c r="E20" s="1">
        <f t="shared" ca="1" si="17"/>
        <v>2.3058364824388913</v>
      </c>
      <c r="F20" s="1">
        <f t="shared" ca="1" si="17"/>
        <v>39.598022409934096</v>
      </c>
      <c r="G20" s="1">
        <f t="shared" ca="1" si="17"/>
        <v>3.7553091502305437E-2</v>
      </c>
      <c r="H20" s="1">
        <f t="shared" ca="1" si="17"/>
        <v>0.60831804068074358</v>
      </c>
      <c r="I20" s="1">
        <f t="shared" ca="1" si="17"/>
        <v>4.2757724938010204</v>
      </c>
      <c r="J20" s="1">
        <f t="shared" ca="1" si="17"/>
        <v>10.776438915884167</v>
      </c>
      <c r="K20" s="1">
        <f t="shared" ca="1" si="17"/>
        <v>0</v>
      </c>
      <c r="L20">
        <f t="shared" ca="1" si="17"/>
        <v>100</v>
      </c>
      <c r="N20" s="13">
        <v>2</v>
      </c>
      <c r="O20" s="14">
        <v>0</v>
      </c>
      <c r="P20" s="14">
        <v>50.382399999999997</v>
      </c>
      <c r="Q20" s="14">
        <v>2.4790000000000001</v>
      </c>
      <c r="R20" s="14">
        <v>1.4543999999999999</v>
      </c>
      <c r="S20" s="14">
        <v>0.10489999999999999</v>
      </c>
      <c r="T20" s="14">
        <v>0</v>
      </c>
      <c r="U20" s="14">
        <v>14.103</v>
      </c>
      <c r="V20" s="14">
        <v>0</v>
      </c>
      <c r="W20" s="1"/>
      <c r="X20" s="14">
        <v>4.5499999999999999E-2</v>
      </c>
      <c r="Y20" s="14">
        <v>1.2678</v>
      </c>
      <c r="Z20" s="1"/>
      <c r="AA20" s="14">
        <v>0</v>
      </c>
      <c r="AB20" s="14">
        <v>69.837000000000003</v>
      </c>
      <c r="AC20" s="13"/>
      <c r="AD20" s="13"/>
      <c r="AE20" s="13"/>
      <c r="AF20" s="13"/>
    </row>
    <row r="21" spans="1:32">
      <c r="N21" s="13">
        <v>3</v>
      </c>
      <c r="O21" s="14">
        <v>0</v>
      </c>
      <c r="P21" s="14">
        <v>134.36619999999999</v>
      </c>
      <c r="Q21" s="14">
        <v>1.6919</v>
      </c>
      <c r="R21" s="14">
        <v>1.6597999999999999</v>
      </c>
      <c r="S21" s="14">
        <v>0</v>
      </c>
      <c r="T21" s="14">
        <v>0</v>
      </c>
      <c r="U21" s="14">
        <v>7.4669999999999996</v>
      </c>
      <c r="V21" s="14">
        <v>0.30370000000000003</v>
      </c>
      <c r="W21" s="1"/>
      <c r="X21" s="14">
        <v>1.5880000000000001</v>
      </c>
      <c r="Y21" s="14">
        <v>1.1342000000000001</v>
      </c>
      <c r="Z21" s="1"/>
      <c r="AA21" s="14">
        <v>0.44850000000000001</v>
      </c>
      <c r="AB21" s="14">
        <v>148.6593</v>
      </c>
      <c r="AC21" s="13"/>
      <c r="AD21" s="13"/>
      <c r="AE21" s="13"/>
      <c r="AF21" s="13"/>
    </row>
    <row r="22" spans="1:32">
      <c r="N22" s="13">
        <v>8</v>
      </c>
      <c r="O22" s="14">
        <v>0</v>
      </c>
      <c r="P22" s="14">
        <v>56.288899999999998</v>
      </c>
      <c r="Q22" s="14">
        <v>2.1444000000000001</v>
      </c>
      <c r="R22" s="14">
        <v>1.0823</v>
      </c>
      <c r="S22" s="14">
        <v>0</v>
      </c>
      <c r="T22" s="14">
        <v>0</v>
      </c>
      <c r="U22" s="14">
        <v>6.2073</v>
      </c>
      <c r="V22" s="14">
        <v>0</v>
      </c>
      <c r="W22" s="1"/>
      <c r="X22" s="14">
        <v>0.63280000000000003</v>
      </c>
      <c r="Y22" s="14">
        <v>2.6213000000000002</v>
      </c>
      <c r="Z22" s="1"/>
      <c r="AA22" s="14">
        <v>0</v>
      </c>
      <c r="AB22" s="14">
        <v>68.977000000000004</v>
      </c>
      <c r="AC22" s="13"/>
      <c r="AD22" s="13"/>
      <c r="AE22" s="13"/>
      <c r="AF22" s="13"/>
    </row>
    <row r="23" spans="1:32">
      <c r="N23" s="13">
        <v>9</v>
      </c>
      <c r="O23" s="14">
        <v>0</v>
      </c>
      <c r="P23" s="14">
        <v>114.9746</v>
      </c>
      <c r="Q23" s="14">
        <v>2.2528000000000001</v>
      </c>
      <c r="R23" s="14">
        <v>1.4871000000000001</v>
      </c>
      <c r="S23" s="14">
        <v>0</v>
      </c>
      <c r="T23" s="14">
        <v>0</v>
      </c>
      <c r="U23" s="14">
        <v>4.6833999999999998</v>
      </c>
      <c r="V23" s="14">
        <v>0</v>
      </c>
      <c r="W23" s="1"/>
      <c r="X23" s="14">
        <v>0.15040000000000001</v>
      </c>
      <c r="Y23" s="14">
        <v>0.26600000000000001</v>
      </c>
      <c r="Z23" s="1"/>
      <c r="AA23" s="14">
        <v>0</v>
      </c>
      <c r="AB23" s="14">
        <v>123.8143</v>
      </c>
      <c r="AC23" s="13"/>
      <c r="AD23" s="13"/>
      <c r="AE23" s="13"/>
      <c r="AF23" s="13"/>
    </row>
    <row r="24" spans="1:32">
      <c r="N24" s="13">
        <v>10</v>
      </c>
      <c r="O24" s="14">
        <v>25.944099999999999</v>
      </c>
      <c r="P24" s="14">
        <v>166.8811</v>
      </c>
      <c r="Q24" s="14">
        <v>6.4070999999999998</v>
      </c>
      <c r="R24" s="14">
        <v>1.9682999999999999</v>
      </c>
      <c r="S24" s="14">
        <v>0</v>
      </c>
      <c r="T24" s="14">
        <v>17.194099999999999</v>
      </c>
      <c r="U24" s="14">
        <v>4.1870000000000003</v>
      </c>
      <c r="V24" s="14">
        <v>0</v>
      </c>
      <c r="W24" s="1"/>
      <c r="X24" s="14">
        <v>3.2557</v>
      </c>
      <c r="Y24" s="14">
        <v>0.99460000000000004</v>
      </c>
      <c r="Z24" s="1"/>
      <c r="AA24" s="14">
        <v>0</v>
      </c>
      <c r="AB24" s="14">
        <v>226.83199999999999</v>
      </c>
      <c r="AC24" s="13"/>
      <c r="AD24" s="13"/>
      <c r="AE24" s="13"/>
      <c r="AF24" s="13"/>
    </row>
    <row r="25" spans="1:32">
      <c r="N25" s="13">
        <v>11</v>
      </c>
      <c r="O25" s="14">
        <v>1.3951</v>
      </c>
      <c r="P25" s="14">
        <v>470.46230000000003</v>
      </c>
      <c r="Q25" s="14">
        <v>5.8939000000000004</v>
      </c>
      <c r="R25" s="14">
        <v>4.0930999999999997</v>
      </c>
      <c r="S25" s="14">
        <v>0</v>
      </c>
      <c r="T25" s="14">
        <v>0</v>
      </c>
      <c r="U25" s="14">
        <v>7.0601000000000003</v>
      </c>
      <c r="V25" s="14">
        <v>0</v>
      </c>
      <c r="W25" s="1"/>
      <c r="X25" s="14">
        <v>6.0186999999999999</v>
      </c>
      <c r="Y25" s="14">
        <v>4.5101000000000004</v>
      </c>
      <c r="Z25" s="1"/>
      <c r="AA25" s="14">
        <v>0</v>
      </c>
      <c r="AB25" s="14">
        <v>499.43329999999997</v>
      </c>
      <c r="AC25" s="13"/>
      <c r="AD25" s="13"/>
      <c r="AE25" s="13"/>
      <c r="AF25" s="13"/>
    </row>
    <row r="26" spans="1:32">
      <c r="N26" s="13">
        <v>12</v>
      </c>
      <c r="O26" s="14">
        <v>0</v>
      </c>
      <c r="P26" s="14">
        <v>3.8369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"/>
      <c r="X26" s="14">
        <v>0.40560000000000002</v>
      </c>
      <c r="Y26" s="14">
        <v>0</v>
      </c>
      <c r="Z26" s="1"/>
      <c r="AA26" s="14">
        <v>0</v>
      </c>
      <c r="AB26" s="14">
        <v>4.2424999999999997</v>
      </c>
      <c r="AC26" s="13"/>
      <c r="AD26" s="13"/>
      <c r="AE26" s="13"/>
      <c r="AF26" s="13"/>
    </row>
    <row r="27" spans="1:32">
      <c r="N27" s="13">
        <v>15</v>
      </c>
      <c r="O27" s="14">
        <v>0</v>
      </c>
      <c r="P27" s="14">
        <v>137.14529999999999</v>
      </c>
      <c r="Q27" s="14">
        <v>1.7726</v>
      </c>
      <c r="R27" s="14">
        <v>3.4988999999999999</v>
      </c>
      <c r="S27" s="14">
        <v>0.17630000000000001</v>
      </c>
      <c r="T27" s="14">
        <v>0</v>
      </c>
      <c r="U27" s="14">
        <v>22.635899999999999</v>
      </c>
      <c r="V27" s="14">
        <v>0</v>
      </c>
      <c r="W27" s="1"/>
      <c r="X27" s="14">
        <v>0.13009999999999999</v>
      </c>
      <c r="Y27" s="14">
        <v>3.5642</v>
      </c>
      <c r="Z27" s="1"/>
      <c r="AA27" s="14">
        <v>0</v>
      </c>
      <c r="AB27" s="14">
        <v>168.92330000000001</v>
      </c>
      <c r="AC27" s="13"/>
      <c r="AD27" s="13"/>
      <c r="AE27" s="13"/>
      <c r="AF27" s="13"/>
    </row>
    <row r="28" spans="1:32">
      <c r="N28" s="13" t="s">
        <v>52</v>
      </c>
      <c r="O28" s="14">
        <v>27.341899999999999</v>
      </c>
      <c r="P28" s="14">
        <v>1185.2315000000001</v>
      </c>
      <c r="Q28" s="14">
        <v>23.474900000000002</v>
      </c>
      <c r="R28" s="14">
        <v>15.7822</v>
      </c>
      <c r="S28" s="14">
        <v>0.28120000000000001</v>
      </c>
      <c r="T28" s="14">
        <v>17.194099999999999</v>
      </c>
      <c r="U28" s="14">
        <v>77.751000000000005</v>
      </c>
      <c r="V28" s="14">
        <v>0.30370000000000003</v>
      </c>
      <c r="W28" s="1"/>
      <c r="X28" s="14">
        <v>12.715299999999999</v>
      </c>
      <c r="Y28" s="14">
        <v>14.3582</v>
      </c>
      <c r="Z28" s="1"/>
      <c r="AA28" s="14">
        <v>0.44850000000000001</v>
      </c>
      <c r="AB28" s="14">
        <v>1374.8824999999999</v>
      </c>
      <c r="AC28" s="13"/>
      <c r="AD28" s="13"/>
      <c r="AE28" s="13"/>
      <c r="AF28" s="13"/>
    </row>
    <row r="29" spans="1:32">
      <c r="N29" s="13"/>
      <c r="O29" s="13"/>
      <c r="P29" s="13"/>
      <c r="Q29" s="13"/>
      <c r="R29" s="13"/>
      <c r="S29" s="13"/>
      <c r="T29" s="13"/>
      <c r="U29" s="13"/>
      <c r="V29" s="13"/>
      <c r="X29" s="13"/>
      <c r="Y29" s="13"/>
      <c r="AA29" s="13"/>
      <c r="AB29" s="13"/>
      <c r="AC29" s="13"/>
      <c r="AD29" s="13"/>
      <c r="AE29" s="13"/>
      <c r="AF29" s="13"/>
    </row>
    <row r="30" spans="1:32" ht="15.75">
      <c r="N30" s="19" t="s">
        <v>58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3"/>
      <c r="AF30" s="13"/>
    </row>
    <row r="31" spans="1:32">
      <c r="N31" s="13" t="s">
        <v>62</v>
      </c>
      <c r="O31" s="13">
        <v>2</v>
      </c>
      <c r="Q31" s="13">
        <v>111</v>
      </c>
      <c r="R31" s="13">
        <v>112</v>
      </c>
      <c r="S31" s="13">
        <v>113</v>
      </c>
      <c r="U31" s="13">
        <v>116</v>
      </c>
      <c r="W31" s="13">
        <v>118</v>
      </c>
      <c r="X31" s="13">
        <v>121</v>
      </c>
      <c r="Y31" s="13">
        <v>122</v>
      </c>
      <c r="AA31" s="13">
        <v>201</v>
      </c>
      <c r="AB31" s="13">
        <v>202</v>
      </c>
      <c r="AC31" s="13">
        <v>203</v>
      </c>
      <c r="AD31" s="13" t="s">
        <v>63</v>
      </c>
      <c r="AE31" s="13"/>
      <c r="AF31" s="13"/>
    </row>
    <row r="32" spans="1:32">
      <c r="N32" s="13">
        <v>1</v>
      </c>
      <c r="O32" s="14">
        <v>0.66800000000000004</v>
      </c>
      <c r="P32" s="1"/>
      <c r="Q32" s="14">
        <v>0.30330000000000001</v>
      </c>
      <c r="R32" s="14">
        <v>8.6199999999999999E-2</v>
      </c>
      <c r="S32" s="14">
        <v>0</v>
      </c>
      <c r="T32" s="1"/>
      <c r="U32" s="14">
        <v>0.64700000000000002</v>
      </c>
      <c r="V32" s="1"/>
      <c r="W32" s="14">
        <v>0</v>
      </c>
      <c r="X32" s="14">
        <v>0</v>
      </c>
      <c r="Y32" s="14">
        <v>0</v>
      </c>
      <c r="Z32" s="1"/>
      <c r="AA32" s="14">
        <v>0</v>
      </c>
      <c r="AB32" s="14">
        <v>0</v>
      </c>
      <c r="AC32" s="14">
        <v>0</v>
      </c>
      <c r="AD32" s="14">
        <v>1.7044999999999999</v>
      </c>
      <c r="AE32" s="13"/>
      <c r="AF32" s="13"/>
    </row>
    <row r="33" spans="14:32">
      <c r="N33" s="13">
        <v>3</v>
      </c>
      <c r="O33" s="14">
        <v>0.17230000000000001</v>
      </c>
      <c r="P33" s="1"/>
      <c r="Q33" s="14">
        <v>0</v>
      </c>
      <c r="R33" s="14">
        <v>0</v>
      </c>
      <c r="S33" s="14">
        <v>0</v>
      </c>
      <c r="T33" s="1"/>
      <c r="U33" s="14">
        <v>0</v>
      </c>
      <c r="V33" s="1"/>
      <c r="W33" s="14">
        <v>0</v>
      </c>
      <c r="X33" s="14">
        <v>0</v>
      </c>
      <c r="Y33" s="14">
        <v>0</v>
      </c>
      <c r="Z33" s="1"/>
      <c r="AA33" s="14">
        <v>0</v>
      </c>
      <c r="AB33" s="14">
        <v>0</v>
      </c>
      <c r="AC33" s="14">
        <v>0</v>
      </c>
      <c r="AD33" s="14">
        <v>0.17230000000000001</v>
      </c>
      <c r="AE33" s="13"/>
      <c r="AF33" s="13"/>
    </row>
    <row r="34" spans="14:32">
      <c r="N34" s="13">
        <v>4</v>
      </c>
      <c r="O34" s="14">
        <v>204.54320000000001</v>
      </c>
      <c r="P34" s="1"/>
      <c r="Q34" s="14">
        <v>21.83</v>
      </c>
      <c r="R34" s="14">
        <v>5.4755000000000003</v>
      </c>
      <c r="S34" s="14">
        <v>0</v>
      </c>
      <c r="T34" s="1"/>
      <c r="U34" s="14">
        <v>26.295000000000002</v>
      </c>
      <c r="V34" s="1"/>
      <c r="W34" s="14">
        <v>0</v>
      </c>
      <c r="X34" s="14">
        <v>0.96530000000000005</v>
      </c>
      <c r="Y34" s="14">
        <v>1.2177</v>
      </c>
      <c r="Z34" s="1"/>
      <c r="AA34" s="14">
        <v>0.08</v>
      </c>
      <c r="AB34" s="14">
        <v>0</v>
      </c>
      <c r="AC34" s="14">
        <v>0</v>
      </c>
      <c r="AD34" s="14">
        <v>260.4067</v>
      </c>
      <c r="AE34" s="13"/>
      <c r="AF34" s="13"/>
    </row>
    <row r="35" spans="14:32">
      <c r="N35" s="13">
        <v>5</v>
      </c>
      <c r="O35" s="14">
        <v>66.007099999999994</v>
      </c>
      <c r="P35" s="1"/>
      <c r="Q35" s="14">
        <v>20.332999999999998</v>
      </c>
      <c r="R35" s="14">
        <v>9.9295000000000009</v>
      </c>
      <c r="S35" s="14">
        <v>5.8521999999999998</v>
      </c>
      <c r="T35" s="1"/>
      <c r="U35" s="14">
        <v>28.724799999999998</v>
      </c>
      <c r="V35" s="1"/>
      <c r="W35" s="14">
        <v>0</v>
      </c>
      <c r="X35" s="14">
        <v>4.2299999999999997E-2</v>
      </c>
      <c r="Y35" s="14">
        <v>3.7860999999999998</v>
      </c>
      <c r="Z35" s="1"/>
      <c r="AA35" s="14">
        <v>0</v>
      </c>
      <c r="AB35" s="14">
        <v>0.37440000000000001</v>
      </c>
      <c r="AC35" s="14">
        <v>0</v>
      </c>
      <c r="AD35" s="14">
        <v>135.04939999999999</v>
      </c>
      <c r="AE35" s="13"/>
      <c r="AF35" s="13"/>
    </row>
    <row r="36" spans="14:32">
      <c r="N36" s="13">
        <v>6</v>
      </c>
      <c r="O36" s="14">
        <v>124.75830000000001</v>
      </c>
      <c r="P36" s="1"/>
      <c r="Q36" s="14">
        <v>2.3136000000000001</v>
      </c>
      <c r="R36" s="14">
        <v>4.3103999999999996</v>
      </c>
      <c r="S36" s="14">
        <v>9.2200000000000004E-2</v>
      </c>
      <c r="T36" s="1"/>
      <c r="U36" s="14">
        <v>3.9102999999999999</v>
      </c>
      <c r="V36" s="1"/>
      <c r="W36" s="14">
        <v>0</v>
      </c>
      <c r="X36" s="14">
        <v>0.29880000000000001</v>
      </c>
      <c r="Y36" s="14">
        <v>0.2772</v>
      </c>
      <c r="Z36" s="1"/>
      <c r="AA36" s="14">
        <v>0</v>
      </c>
      <c r="AB36" s="14">
        <v>0</v>
      </c>
      <c r="AC36" s="14">
        <v>0</v>
      </c>
      <c r="AD36" s="14">
        <v>135.96080000000001</v>
      </c>
      <c r="AE36" s="13"/>
      <c r="AF36" s="13"/>
    </row>
    <row r="37" spans="14:32">
      <c r="N37" s="13">
        <v>7</v>
      </c>
      <c r="O37" s="14">
        <v>68.371899999999997</v>
      </c>
      <c r="P37" s="1"/>
      <c r="Q37" s="14">
        <v>9.9032</v>
      </c>
      <c r="R37" s="14">
        <v>3.6478000000000002</v>
      </c>
      <c r="S37" s="14">
        <v>1.8200000000000001E-2</v>
      </c>
      <c r="T37" s="1"/>
      <c r="U37" s="14">
        <v>10.7096</v>
      </c>
      <c r="V37" s="1"/>
      <c r="W37" s="14">
        <v>0</v>
      </c>
      <c r="X37" s="14">
        <v>0.40910000000000002</v>
      </c>
      <c r="Y37" s="14">
        <v>1.1544000000000001</v>
      </c>
      <c r="Z37" s="1"/>
      <c r="AA37" s="14">
        <v>0</v>
      </c>
      <c r="AB37" s="14">
        <v>0</v>
      </c>
      <c r="AC37" s="14">
        <v>0</v>
      </c>
      <c r="AD37" s="14">
        <v>94.214200000000005</v>
      </c>
      <c r="AE37" s="13"/>
      <c r="AF37" s="13"/>
    </row>
    <row r="38" spans="14:32">
      <c r="N38" s="13">
        <v>8</v>
      </c>
      <c r="O38" s="14">
        <v>34.465499999999999</v>
      </c>
      <c r="P38" s="1"/>
      <c r="Q38" s="14">
        <v>1.0807</v>
      </c>
      <c r="R38" s="14">
        <v>0.4083</v>
      </c>
      <c r="S38" s="14">
        <v>0</v>
      </c>
      <c r="T38" s="1"/>
      <c r="U38" s="14">
        <v>1.5275000000000001</v>
      </c>
      <c r="V38" s="1"/>
      <c r="W38" s="14">
        <v>0</v>
      </c>
      <c r="X38" s="14">
        <v>0.68310000000000004</v>
      </c>
      <c r="Y38" s="14">
        <v>2.24E-2</v>
      </c>
      <c r="Z38" s="1"/>
      <c r="AA38" s="14">
        <v>0</v>
      </c>
      <c r="AB38" s="14">
        <v>0</v>
      </c>
      <c r="AC38" s="14">
        <v>0</v>
      </c>
      <c r="AD38" s="14">
        <v>38.1875</v>
      </c>
      <c r="AE38" s="13"/>
      <c r="AF38" s="13"/>
    </row>
    <row r="39" spans="14:32">
      <c r="N39" s="13">
        <v>9</v>
      </c>
      <c r="O39" s="14">
        <v>271.30500000000001</v>
      </c>
      <c r="P39" s="1"/>
      <c r="Q39" s="14">
        <v>21.883600000000001</v>
      </c>
      <c r="R39" s="14">
        <v>24.395800000000001</v>
      </c>
      <c r="S39" s="14">
        <v>0.22420000000000001</v>
      </c>
      <c r="T39" s="1"/>
      <c r="U39" s="14">
        <v>33.946800000000003</v>
      </c>
      <c r="V39" s="1"/>
      <c r="W39" s="14">
        <v>4.7085999999999997</v>
      </c>
      <c r="X39" s="14">
        <v>1.4618</v>
      </c>
      <c r="Y39" s="14">
        <v>6.0797999999999996</v>
      </c>
      <c r="Z39" s="1"/>
      <c r="AA39" s="14">
        <v>0</v>
      </c>
      <c r="AB39" s="14">
        <v>1.1160000000000001</v>
      </c>
      <c r="AC39" s="14">
        <v>0</v>
      </c>
      <c r="AD39" s="14">
        <v>365.1216</v>
      </c>
      <c r="AE39" s="13"/>
      <c r="AF39" s="13"/>
    </row>
    <row r="40" spans="14:32">
      <c r="N40" s="13">
        <v>10</v>
      </c>
      <c r="O40" s="14">
        <v>111.89709999999999</v>
      </c>
      <c r="P40" s="1"/>
      <c r="Q40" s="14">
        <v>1.5812999999999999</v>
      </c>
      <c r="R40" s="14">
        <v>0.9254</v>
      </c>
      <c r="S40" s="14">
        <v>0</v>
      </c>
      <c r="T40" s="1"/>
      <c r="U40" s="14">
        <v>3.0548999999999999</v>
      </c>
      <c r="V40" s="1"/>
      <c r="W40" s="14">
        <v>0</v>
      </c>
      <c r="X40" s="14">
        <v>0.6482</v>
      </c>
      <c r="Y40" s="14">
        <v>0.9708</v>
      </c>
      <c r="Z40" s="1"/>
      <c r="AA40" s="14">
        <v>0</v>
      </c>
      <c r="AB40" s="14">
        <v>0</v>
      </c>
      <c r="AC40" s="14">
        <v>0</v>
      </c>
      <c r="AD40" s="14">
        <v>119.07769999999999</v>
      </c>
      <c r="AE40" s="13"/>
      <c r="AF40" s="13"/>
    </row>
    <row r="41" spans="14:32">
      <c r="N41" s="13">
        <v>11</v>
      </c>
      <c r="O41" s="14">
        <v>194.81819999999999</v>
      </c>
      <c r="P41" s="1"/>
      <c r="Q41" s="14">
        <v>6.5837000000000003</v>
      </c>
      <c r="R41" s="14">
        <v>3.3252000000000002</v>
      </c>
      <c r="S41" s="14">
        <v>2.3805000000000001</v>
      </c>
      <c r="T41" s="1"/>
      <c r="U41" s="14">
        <v>13.757</v>
      </c>
      <c r="V41" s="1"/>
      <c r="W41" s="14">
        <v>0</v>
      </c>
      <c r="X41" s="14">
        <v>0.54910000000000003</v>
      </c>
      <c r="Y41" s="14">
        <v>3.7565</v>
      </c>
      <c r="Z41" s="1"/>
      <c r="AA41" s="14">
        <v>0.39650000000000002</v>
      </c>
      <c r="AB41" s="14">
        <v>1.43E-2</v>
      </c>
      <c r="AC41" s="14">
        <v>0</v>
      </c>
      <c r="AD41" s="14">
        <v>225.58099999999999</v>
      </c>
      <c r="AE41" s="13"/>
      <c r="AF41" s="13"/>
    </row>
    <row r="42" spans="14:32">
      <c r="N42" s="13">
        <v>12</v>
      </c>
      <c r="O42" s="14">
        <v>58.441200000000002</v>
      </c>
      <c r="P42" s="1"/>
      <c r="Q42" s="14">
        <v>4.5450999999999997</v>
      </c>
      <c r="R42" s="14">
        <v>3.6381999999999999</v>
      </c>
      <c r="S42" s="14">
        <v>5.5800000000000002E-2</v>
      </c>
      <c r="T42" s="1"/>
      <c r="U42" s="14">
        <v>20.6189</v>
      </c>
      <c r="V42" s="1"/>
      <c r="W42" s="14">
        <v>0.21099999999999999</v>
      </c>
      <c r="X42" s="14">
        <v>5.7099999999999998E-2</v>
      </c>
      <c r="Y42" s="14">
        <v>1E-4</v>
      </c>
      <c r="Z42" s="1"/>
      <c r="AA42" s="14">
        <v>3.2955000000000001</v>
      </c>
      <c r="AB42" s="14">
        <v>0</v>
      </c>
      <c r="AC42" s="14">
        <v>0</v>
      </c>
      <c r="AD42" s="14">
        <v>90.862899999999996</v>
      </c>
      <c r="AE42" s="13"/>
      <c r="AF42" s="13"/>
    </row>
    <row r="43" spans="14:32">
      <c r="N43" s="13">
        <v>13</v>
      </c>
      <c r="O43" s="14">
        <v>301.709</v>
      </c>
      <c r="P43" s="1"/>
      <c r="Q43" s="14">
        <v>2.2393000000000001</v>
      </c>
      <c r="R43" s="14">
        <v>1.8942000000000001</v>
      </c>
      <c r="S43" s="14">
        <v>0</v>
      </c>
      <c r="T43" s="1"/>
      <c r="U43" s="14">
        <v>2.4514</v>
      </c>
      <c r="V43" s="1"/>
      <c r="W43" s="14">
        <v>0</v>
      </c>
      <c r="X43" s="14">
        <v>0</v>
      </c>
      <c r="Y43" s="14">
        <v>4.58E-2</v>
      </c>
      <c r="Z43" s="1"/>
      <c r="AA43" s="14">
        <v>0</v>
      </c>
      <c r="AB43" s="14">
        <v>0</v>
      </c>
      <c r="AC43" s="14">
        <v>0</v>
      </c>
      <c r="AD43" s="14">
        <v>308.33969999999999</v>
      </c>
      <c r="AE43" s="13"/>
      <c r="AF43" s="13"/>
    </row>
    <row r="44" spans="14:32">
      <c r="N44" s="13">
        <v>14</v>
      </c>
      <c r="O44" s="14">
        <v>61.133200000000002</v>
      </c>
      <c r="P44" s="1"/>
      <c r="Q44" s="14">
        <v>2.2934999999999999</v>
      </c>
      <c r="R44" s="14">
        <v>2.8006000000000002</v>
      </c>
      <c r="S44" s="14">
        <v>0</v>
      </c>
      <c r="T44" s="1"/>
      <c r="U44" s="14">
        <v>3.7480000000000002</v>
      </c>
      <c r="V44" s="1"/>
      <c r="W44" s="14">
        <v>0</v>
      </c>
      <c r="X44" s="14">
        <v>0</v>
      </c>
      <c r="Y44" s="14">
        <v>6.8099999999999994E-2</v>
      </c>
      <c r="Z44" s="1"/>
      <c r="AA44" s="14">
        <v>0</v>
      </c>
      <c r="AB44" s="14">
        <v>0</v>
      </c>
      <c r="AC44" s="14">
        <v>0</v>
      </c>
      <c r="AD44" s="14">
        <v>70.043400000000005</v>
      </c>
      <c r="AE44" s="13"/>
      <c r="AF44" s="13"/>
    </row>
    <row r="45" spans="14:32">
      <c r="N45" s="13">
        <v>15</v>
      </c>
      <c r="O45" s="14">
        <v>146.43029999999999</v>
      </c>
      <c r="P45" s="1"/>
      <c r="Q45" s="14">
        <v>4.3841999999999999</v>
      </c>
      <c r="R45" s="14">
        <v>6.3284000000000002</v>
      </c>
      <c r="S45" s="14">
        <v>0.2487</v>
      </c>
      <c r="T45" s="1"/>
      <c r="U45" s="14">
        <v>11.376300000000001</v>
      </c>
      <c r="V45" s="1"/>
      <c r="W45" s="14">
        <v>0</v>
      </c>
      <c r="X45" s="14">
        <v>0.36969999999999997</v>
      </c>
      <c r="Y45" s="14">
        <v>5.0858999999999996</v>
      </c>
      <c r="Z45" s="1"/>
      <c r="AA45" s="14">
        <v>0</v>
      </c>
      <c r="AB45" s="14">
        <v>2.6100000000000002E-2</v>
      </c>
      <c r="AC45" s="14">
        <v>0.21440000000000001</v>
      </c>
      <c r="AD45" s="14">
        <v>174.464</v>
      </c>
      <c r="AE45" s="13"/>
      <c r="AF45" s="13"/>
    </row>
    <row r="46" spans="14:32">
      <c r="N46" s="13" t="s">
        <v>61</v>
      </c>
      <c r="O46" s="14">
        <v>1644.7203</v>
      </c>
      <c r="P46" s="1"/>
      <c r="Q46" s="14">
        <v>99.274500000000003</v>
      </c>
      <c r="R46" s="14">
        <v>67.165499999999994</v>
      </c>
      <c r="S46" s="14">
        <v>8.8718000000000004</v>
      </c>
      <c r="T46" s="1"/>
      <c r="U46" s="14">
        <v>160.76750000000001</v>
      </c>
      <c r="V46" s="1"/>
      <c r="W46" s="14">
        <v>4.9196</v>
      </c>
      <c r="X46" s="14">
        <v>5.4844999999999997</v>
      </c>
      <c r="Y46" s="14">
        <v>22.4648</v>
      </c>
      <c r="Z46" s="1"/>
      <c r="AA46" s="14">
        <v>3.7719999999999998</v>
      </c>
      <c r="AB46" s="14">
        <v>1.5307999999999999</v>
      </c>
      <c r="AC46" s="14">
        <v>0.21440000000000001</v>
      </c>
      <c r="AD46" s="14">
        <v>2019.1857</v>
      </c>
      <c r="AE46" s="13"/>
      <c r="AF46" s="13"/>
    </row>
    <row r="47" spans="14:32"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4:32"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</sheetData>
  <mergeCells count="5">
    <mergeCell ref="N2:AD2"/>
    <mergeCell ref="N17:AD17"/>
    <mergeCell ref="N30:AD30"/>
    <mergeCell ref="B2:K2"/>
    <mergeCell ref="A1:L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03"/>
  <sheetViews>
    <sheetView topLeftCell="A70" workbookViewId="0">
      <selection sqref="A1:XFD1"/>
    </sheetView>
  </sheetViews>
  <sheetFormatPr defaultRowHeight="15"/>
  <cols>
    <col min="1" max="1" width="10" customWidth="1"/>
    <col min="2" max="2" width="18" customWidth="1"/>
  </cols>
  <sheetData>
    <row r="1" spans="1:2">
      <c r="A1" t="s">
        <v>44</v>
      </c>
    </row>
    <row r="2" spans="1:2">
      <c r="A2" s="10" t="s">
        <v>48</v>
      </c>
      <c r="B2" s="4" t="s">
        <v>47</v>
      </c>
    </row>
    <row r="3" spans="1:2">
      <c r="A3" s="10">
        <v>2</v>
      </c>
      <c r="B3">
        <v>0</v>
      </c>
    </row>
    <row r="4" spans="1:2">
      <c r="A4" s="10">
        <v>3</v>
      </c>
      <c r="B4">
        <v>7</v>
      </c>
    </row>
    <row r="5" spans="1:2">
      <c r="A5" s="10">
        <v>4</v>
      </c>
      <c r="B5">
        <v>206</v>
      </c>
    </row>
    <row r="6" spans="1:2">
      <c r="A6" s="10">
        <v>6</v>
      </c>
      <c r="B6">
        <v>12</v>
      </c>
    </row>
    <row r="7" spans="1:2">
      <c r="A7" s="10">
        <v>10</v>
      </c>
      <c r="B7">
        <v>1013</v>
      </c>
    </row>
    <row r="8" spans="1:2">
      <c r="A8" s="10">
        <v>3</v>
      </c>
      <c r="B8">
        <v>1697</v>
      </c>
    </row>
    <row r="9" spans="1:2">
      <c r="A9" s="10">
        <v>15</v>
      </c>
      <c r="B9">
        <v>646</v>
      </c>
    </row>
    <row r="11" spans="1:2">
      <c r="A11" t="s">
        <v>9</v>
      </c>
    </row>
    <row r="12" spans="1:2">
      <c r="A12" s="10" t="s">
        <v>48</v>
      </c>
      <c r="B12" s="4" t="s">
        <v>47</v>
      </c>
    </row>
    <row r="13" spans="1:2">
      <c r="A13" s="10">
        <v>1</v>
      </c>
      <c r="B13">
        <v>10</v>
      </c>
    </row>
    <row r="14" spans="1:2">
      <c r="A14" s="10">
        <v>2</v>
      </c>
      <c r="B14">
        <v>11</v>
      </c>
    </row>
    <row r="15" spans="1:2">
      <c r="A15" s="10">
        <v>3</v>
      </c>
      <c r="B15">
        <v>14</v>
      </c>
    </row>
    <row r="16" spans="1:2">
      <c r="A16" s="10">
        <v>8</v>
      </c>
      <c r="B16">
        <v>103</v>
      </c>
    </row>
    <row r="17" spans="1:2">
      <c r="A17" s="10">
        <v>9</v>
      </c>
      <c r="B17">
        <v>7</v>
      </c>
    </row>
    <row r="18" spans="1:2">
      <c r="A18" s="10">
        <v>10</v>
      </c>
      <c r="B18">
        <v>324</v>
      </c>
    </row>
    <row r="19" spans="1:2">
      <c r="A19" s="10">
        <v>11</v>
      </c>
      <c r="B19">
        <v>83</v>
      </c>
    </row>
    <row r="20" spans="1:2">
      <c r="A20" s="10">
        <v>12</v>
      </c>
      <c r="B20">
        <v>0</v>
      </c>
    </row>
    <row r="21" spans="1:2">
      <c r="A21" s="10">
        <v>15</v>
      </c>
      <c r="B21">
        <v>34</v>
      </c>
    </row>
    <row r="23" spans="1:2">
      <c r="A23" t="s">
        <v>15</v>
      </c>
    </row>
    <row r="24" spans="1:2">
      <c r="A24" s="10" t="s">
        <v>48</v>
      </c>
      <c r="B24" s="4" t="s">
        <v>47</v>
      </c>
    </row>
    <row r="25" spans="1:2">
      <c r="A25" s="10">
        <v>2</v>
      </c>
      <c r="B25">
        <v>5677</v>
      </c>
    </row>
    <row r="26" spans="1:2">
      <c r="A26" s="10">
        <v>3</v>
      </c>
      <c r="B26">
        <v>1116</v>
      </c>
    </row>
    <row r="27" spans="1:2">
      <c r="A27" s="10">
        <v>4</v>
      </c>
      <c r="B27">
        <v>757</v>
      </c>
    </row>
    <row r="28" spans="1:2">
      <c r="A28" s="10">
        <v>6</v>
      </c>
      <c r="B28">
        <v>366</v>
      </c>
    </row>
    <row r="29" spans="1:2">
      <c r="A29" s="10">
        <v>9</v>
      </c>
      <c r="B29">
        <v>643</v>
      </c>
    </row>
    <row r="30" spans="1:2">
      <c r="A30" s="10">
        <v>10</v>
      </c>
      <c r="B30">
        <v>16524</v>
      </c>
    </row>
    <row r="31" spans="1:2">
      <c r="A31" s="10">
        <v>11</v>
      </c>
      <c r="B31">
        <v>0</v>
      </c>
    </row>
    <row r="32" spans="1:2">
      <c r="A32" s="10">
        <v>15</v>
      </c>
      <c r="B32">
        <v>2062</v>
      </c>
    </row>
    <row r="34" spans="1:2">
      <c r="A34" t="s">
        <v>16</v>
      </c>
    </row>
    <row r="35" spans="1:2">
      <c r="A35" s="10" t="s">
        <v>48</v>
      </c>
      <c r="B35" s="4" t="s">
        <v>47</v>
      </c>
    </row>
    <row r="36" spans="1:2">
      <c r="A36" s="10">
        <v>2</v>
      </c>
      <c r="B36">
        <v>2051</v>
      </c>
    </row>
    <row r="37" spans="1:2">
      <c r="A37" s="10">
        <v>3</v>
      </c>
      <c r="B37">
        <v>532</v>
      </c>
    </row>
    <row r="38" spans="1:2">
      <c r="A38" s="10">
        <v>4</v>
      </c>
      <c r="B38">
        <v>2047</v>
      </c>
    </row>
    <row r="39" spans="1:2">
      <c r="A39" s="10">
        <v>6</v>
      </c>
      <c r="B39">
        <v>56</v>
      </c>
    </row>
    <row r="40" spans="1:2">
      <c r="A40" s="10">
        <v>9</v>
      </c>
      <c r="B40">
        <v>0</v>
      </c>
    </row>
    <row r="41" spans="1:2">
      <c r="A41" s="10">
        <v>10</v>
      </c>
      <c r="B41">
        <v>8277</v>
      </c>
    </row>
    <row r="42" spans="1:2">
      <c r="A42" s="10">
        <v>15</v>
      </c>
      <c r="B42">
        <v>361</v>
      </c>
    </row>
    <row r="44" spans="1:2">
      <c r="A44" t="s">
        <v>10</v>
      </c>
    </row>
    <row r="45" spans="1:2">
      <c r="A45" s="10" t="s">
        <v>48</v>
      </c>
      <c r="B45" s="4" t="s">
        <v>47</v>
      </c>
    </row>
    <row r="46" spans="1:2">
      <c r="A46" s="10">
        <v>1</v>
      </c>
      <c r="B46">
        <v>0</v>
      </c>
    </row>
    <row r="47" spans="1:2">
      <c r="A47" s="10">
        <v>3</v>
      </c>
      <c r="B47">
        <v>0</v>
      </c>
    </row>
    <row r="48" spans="1:2">
      <c r="A48" s="10">
        <v>4</v>
      </c>
      <c r="B48">
        <v>472</v>
      </c>
    </row>
    <row r="49" spans="1:2">
      <c r="A49" s="10">
        <v>5</v>
      </c>
      <c r="B49">
        <v>1662</v>
      </c>
    </row>
    <row r="50" spans="1:2">
      <c r="A50" s="10">
        <v>6</v>
      </c>
      <c r="B50">
        <v>233</v>
      </c>
    </row>
    <row r="51" spans="1:2">
      <c r="A51" s="10">
        <v>7</v>
      </c>
      <c r="B51">
        <v>1173</v>
      </c>
    </row>
    <row r="52" spans="1:2">
      <c r="A52" s="10">
        <v>8</v>
      </c>
      <c r="B52">
        <v>23</v>
      </c>
    </row>
    <row r="53" spans="1:2">
      <c r="A53" s="10">
        <v>9</v>
      </c>
      <c r="B53">
        <v>7331</v>
      </c>
    </row>
    <row r="54" spans="1:2">
      <c r="A54" s="10">
        <v>10</v>
      </c>
      <c r="B54">
        <v>441</v>
      </c>
    </row>
    <row r="55" spans="1:2">
      <c r="A55" s="10">
        <v>11</v>
      </c>
      <c r="B55">
        <v>224</v>
      </c>
    </row>
    <row r="56" spans="1:2">
      <c r="A56" s="10">
        <v>12</v>
      </c>
      <c r="B56">
        <v>3</v>
      </c>
    </row>
    <row r="57" spans="1:2">
      <c r="A57" s="10">
        <v>13</v>
      </c>
      <c r="B57">
        <v>0</v>
      </c>
    </row>
    <row r="58" spans="1:2">
      <c r="A58" s="10">
        <v>14</v>
      </c>
      <c r="B58">
        <v>328</v>
      </c>
    </row>
    <row r="59" spans="1:2">
      <c r="A59" s="10">
        <v>15</v>
      </c>
      <c r="B59">
        <v>228</v>
      </c>
    </row>
    <row r="61" spans="1:2">
      <c r="A61" t="s">
        <v>11</v>
      </c>
    </row>
    <row r="62" spans="1:2">
      <c r="A62" s="10" t="s">
        <v>48</v>
      </c>
      <c r="B62" s="4" t="s">
        <v>47</v>
      </c>
    </row>
    <row r="63" spans="1:2">
      <c r="A63" s="10">
        <v>1</v>
      </c>
      <c r="B63">
        <v>0</v>
      </c>
    </row>
    <row r="64" spans="1:2">
      <c r="A64" s="10">
        <v>4</v>
      </c>
      <c r="B64">
        <v>3083</v>
      </c>
    </row>
    <row r="65" spans="1:2">
      <c r="A65" s="10">
        <v>5</v>
      </c>
      <c r="B65">
        <v>889</v>
      </c>
    </row>
    <row r="66" spans="1:2">
      <c r="A66" s="10">
        <v>6</v>
      </c>
      <c r="B66">
        <v>471</v>
      </c>
    </row>
    <row r="67" spans="1:2">
      <c r="A67" s="10">
        <v>7</v>
      </c>
      <c r="B67">
        <v>9122</v>
      </c>
    </row>
    <row r="68" spans="1:2">
      <c r="A68" s="10">
        <v>8</v>
      </c>
      <c r="B68">
        <v>0</v>
      </c>
    </row>
    <row r="69" spans="1:2">
      <c r="A69" s="10">
        <v>9</v>
      </c>
      <c r="B69">
        <v>5865</v>
      </c>
    </row>
    <row r="70" spans="1:2">
      <c r="A70" s="10">
        <v>10</v>
      </c>
      <c r="B70">
        <v>66</v>
      </c>
    </row>
    <row r="71" spans="1:2">
      <c r="A71" s="10">
        <v>11</v>
      </c>
      <c r="B71">
        <v>210</v>
      </c>
    </row>
    <row r="72" spans="1:2">
      <c r="A72" s="10">
        <v>12</v>
      </c>
      <c r="B72">
        <v>0</v>
      </c>
    </row>
    <row r="73" spans="1:2">
      <c r="A73" s="10">
        <v>13</v>
      </c>
      <c r="B73">
        <v>0</v>
      </c>
    </row>
    <row r="74" spans="1:2">
      <c r="A74" s="10">
        <v>14</v>
      </c>
      <c r="B74">
        <v>564</v>
      </c>
    </row>
    <row r="75" spans="1:2">
      <c r="A75" s="10">
        <v>15</v>
      </c>
      <c r="B75">
        <v>2975</v>
      </c>
    </row>
    <row r="77" spans="1:2">
      <c r="A77" t="s">
        <v>12</v>
      </c>
    </row>
    <row r="78" spans="1:2">
      <c r="A78" s="10" t="s">
        <v>48</v>
      </c>
      <c r="B78" s="4" t="s">
        <v>47</v>
      </c>
    </row>
    <row r="79" spans="1:2">
      <c r="A79" s="10">
        <v>1</v>
      </c>
      <c r="B79">
        <v>0</v>
      </c>
    </row>
    <row r="80" spans="1:2">
      <c r="A80" s="10">
        <v>4</v>
      </c>
      <c r="B80">
        <v>3976</v>
      </c>
    </row>
    <row r="81" spans="1:2">
      <c r="A81" s="10">
        <v>5</v>
      </c>
      <c r="B81">
        <v>79</v>
      </c>
    </row>
    <row r="82" spans="1:2">
      <c r="A82" s="10">
        <v>6</v>
      </c>
      <c r="B82">
        <v>1562</v>
      </c>
    </row>
    <row r="83" spans="1:2">
      <c r="A83" s="10">
        <v>7</v>
      </c>
      <c r="B83">
        <v>1473</v>
      </c>
    </row>
    <row r="84" spans="1:2">
      <c r="A84" s="10">
        <v>8</v>
      </c>
      <c r="B84">
        <v>0</v>
      </c>
    </row>
    <row r="85" spans="1:2">
      <c r="A85" s="10">
        <v>9</v>
      </c>
      <c r="B85">
        <v>743</v>
      </c>
    </row>
    <row r="86" spans="1:2">
      <c r="A86" s="10">
        <v>10</v>
      </c>
      <c r="B86">
        <v>134</v>
      </c>
    </row>
    <row r="87" spans="1:2">
      <c r="A87" s="10">
        <v>11</v>
      </c>
      <c r="B87">
        <v>70</v>
      </c>
    </row>
    <row r="88" spans="1:2">
      <c r="A88" s="10">
        <v>12</v>
      </c>
      <c r="B88">
        <v>10</v>
      </c>
    </row>
    <row r="89" spans="1:2">
      <c r="A89" s="10">
        <v>13</v>
      </c>
      <c r="B89">
        <v>60</v>
      </c>
    </row>
    <row r="90" spans="1:2">
      <c r="A90" s="10">
        <v>14</v>
      </c>
      <c r="B90">
        <v>397</v>
      </c>
    </row>
    <row r="91" spans="1:2">
      <c r="A91" s="10">
        <v>15</v>
      </c>
      <c r="B91">
        <v>907</v>
      </c>
    </row>
    <row r="93" spans="1:2">
      <c r="A93" t="s">
        <v>45</v>
      </c>
    </row>
    <row r="94" spans="1:2">
      <c r="A94" s="10" t="s">
        <v>48</v>
      </c>
      <c r="B94" s="4" t="s">
        <v>47</v>
      </c>
    </row>
    <row r="95" spans="1:2">
      <c r="A95" s="10">
        <v>10</v>
      </c>
      <c r="B95">
        <v>57538</v>
      </c>
    </row>
    <row r="96" spans="1:2">
      <c r="A96" s="10">
        <v>11</v>
      </c>
      <c r="B96">
        <v>200</v>
      </c>
    </row>
    <row r="97" spans="1:2">
      <c r="B97">
        <v>57738</v>
      </c>
    </row>
    <row r="99" spans="1:2">
      <c r="A99" t="s">
        <v>46</v>
      </c>
    </row>
    <row r="100" spans="1:2">
      <c r="A100" s="10" t="s">
        <v>48</v>
      </c>
      <c r="B100" s="4" t="s">
        <v>47</v>
      </c>
    </row>
    <row r="101" spans="1:2">
      <c r="A101" s="10">
        <v>10</v>
      </c>
      <c r="B101">
        <v>7254</v>
      </c>
    </row>
    <row r="102" spans="1:2">
      <c r="A102" s="10">
        <v>11</v>
      </c>
      <c r="B102">
        <v>826</v>
      </c>
    </row>
    <row r="103" spans="1:2">
      <c r="A103" s="10" t="s">
        <v>43</v>
      </c>
      <c r="B103">
        <v>65818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Legenda</vt:lpstr>
      <vt:lpstr>Sup_FasceXmunicipi</vt:lpstr>
      <vt:lpstr>Sup_fasceAXmunicipi</vt:lpstr>
      <vt:lpstr>Sup.totXclassiXmunicipi</vt:lpstr>
      <vt:lpstr>PopolazioneXfascia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</dc:creator>
  <cp:lastModifiedBy>life SAM4CP</cp:lastModifiedBy>
  <dcterms:created xsi:type="dcterms:W3CDTF">2019-01-15T16:59:57Z</dcterms:created>
  <dcterms:modified xsi:type="dcterms:W3CDTF">2019-01-23T11:21:40Z</dcterms:modified>
</cp:coreProperties>
</file>