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371" windowWidth="10035" windowHeight="10110" activeTab="1"/>
  </bookViews>
  <sheets>
    <sheet name="Instructions" sheetId="1" r:id="rId1"/>
    <sheet name="Formulation" sheetId="2" r:id="rId2"/>
    <sheet name="DID-list" sheetId="3" r:id="rId3"/>
    <sheet name="Blad3" sheetId="4" state="hidden" r:id="rId4"/>
  </sheets>
  <definedNames/>
  <calcPr fullCalcOnLoad="1"/>
</workbook>
</file>

<file path=xl/sharedStrings.xml><?xml version="1.0" encoding="utf-8"?>
<sst xmlns="http://schemas.openxmlformats.org/spreadsheetml/2006/main" count="804" uniqueCount="320">
  <si>
    <t>Detergents Ingredients Database, version 2014.1</t>
  </si>
  <si>
    <t>Acute toxicity</t>
  </si>
  <si>
    <t>Chronic toxicity</t>
  </si>
  <si>
    <t>Degradation</t>
  </si>
  <si>
    <t>DID-no</t>
  </si>
  <si>
    <t>Ingredient name</t>
  </si>
  <si>
    <t>LC50/ EC50 (*)</t>
  </si>
  <si>
    <t>SF (*) (Acute)</t>
  </si>
  <si>
    <t>TF    (Acute)</t>
  </si>
  <si>
    <t>NOEC (*)</t>
  </si>
  <si>
    <t>SF (*) (Chronic)</t>
  </si>
  <si>
    <t>TF    (Chronic)</t>
  </si>
  <si>
    <t>DF</t>
  </si>
  <si>
    <t xml:space="preserve">Aerobic </t>
  </si>
  <si>
    <t xml:space="preserve">Anaerobic </t>
  </si>
  <si>
    <t>Anionic surfactants</t>
  </si>
  <si>
    <t>C10-13 linear alkyl benzene sulphonates</t>
  </si>
  <si>
    <t>R</t>
  </si>
  <si>
    <t>N</t>
  </si>
  <si>
    <t>C14-16 Alkyl sulphonate</t>
  </si>
  <si>
    <t>C8-10 Alkyl sulphate</t>
  </si>
  <si>
    <t>Y</t>
  </si>
  <si>
    <t>C10 Alkyl Sulphate</t>
  </si>
  <si>
    <t>O</t>
  </si>
  <si>
    <t>C12-14 Alkyl sulphate</t>
  </si>
  <si>
    <t>C12-18 Alkyl sulphate</t>
  </si>
  <si>
    <t>C16-18 Alkyl sulphate</t>
  </si>
  <si>
    <t>C8-12 Alkyl ether sulphate, even and odd-numbered, 1-3 EO</t>
  </si>
  <si>
    <t>C12-18 Alkyl ether sulphate, even and odd-numbered, 1-3 EO</t>
  </si>
  <si>
    <t>C16-18 Alkyl Ether Sulphate,  ≥1 - ≤4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</si>
  <si>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</si>
  <si>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</si>
  <si>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</si>
  <si>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</si>
  <si>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</si>
  <si>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</si>
  <si>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</si>
  <si>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I</t>
  </si>
  <si>
    <t>N1 C16-18 Alkyl sulfosuccinate (even numbered)</t>
  </si>
  <si>
    <t>N2 C12-18 Alkyl sulfosuccinate (even numbered)</t>
  </si>
  <si>
    <t>N3 C16-18 Alkyl sulfosuccinate (even numbered)</t>
  </si>
  <si>
    <t>C12-14 Fatty acid methyl Ester Sulphonate</t>
  </si>
  <si>
    <t>C16-18 Fatty acid methyl Ester Sulphonate</t>
  </si>
  <si>
    <t>C14-16 alfa olefin sulphonate</t>
  </si>
  <si>
    <t>C14-18 alfa olefin sulphonate</t>
  </si>
  <si>
    <t xml:space="preserve">Soap C&gt;12-22          </t>
  </si>
  <si>
    <t xml:space="preserve">Lauroyl Sarcosinate    </t>
  </si>
  <si>
    <t>C9-11, ≥2 - ≤10 EO Carboxymethylated, sodium salt or acid</t>
  </si>
  <si>
    <t>C12-18, ≥2 - ≤10 EO Carboxymethylated, sodium salt or acid</t>
  </si>
  <si>
    <t>C12-18 Alkyl phosphate esters</t>
  </si>
  <si>
    <t>isoC13 Alkyl phosphate esters, 3 EO</t>
  </si>
  <si>
    <t>Sodium cocoyl glutamate</t>
  </si>
  <si>
    <t>Sodium Lauroyl Methyl Isethionate</t>
  </si>
  <si>
    <t>Non-ionic surfactants</t>
  </si>
  <si>
    <t>C8-11 Alcohol, ≤2,5 EO</t>
  </si>
  <si>
    <t>C8-11 Alcohol, &gt;2,5 - ≤10 EO</t>
  </si>
  <si>
    <t>C8-11 Alcohol, &gt;10 EO</t>
  </si>
  <si>
    <t>C9-11 Alcohol, &gt;3 - &lt;7 EO predominantly linear</t>
  </si>
  <si>
    <t>C9-11 Alcohol, &gt;6 - ≤10 EO predominantly linear</t>
  </si>
  <si>
    <t>iso-C9-11 Alcohol, ≥5 - ≤11 EO</t>
  </si>
  <si>
    <t>2-propylheptyl, 8 EO</t>
  </si>
  <si>
    <t>C10 Alcohol, ≥5 - ≤11 EO multibranched (Trimer-propen-oxo-alcohol)</t>
  </si>
  <si>
    <t>C12-16 Alcohol, ≤2,5 EO</t>
  </si>
  <si>
    <t>C12-16 Alcohol, &gt;2,5 - ≤ 5 EO</t>
  </si>
  <si>
    <t>C12-16 Alcohol, &gt;5 - ≤10 EO</t>
  </si>
  <si>
    <t>C12-14 Acohol, ≥5 - ≤8 EO 1 t-BuO (endcapped)</t>
  </si>
  <si>
    <t>iso-C13 Alcohol, ≤2,5 EO</t>
  </si>
  <si>
    <t>iso-C13 Alcohol, &gt;2,5 - ≤6 EO</t>
  </si>
  <si>
    <t>iso-C13 Alcohol, ≥7 - &lt;20 EO</t>
  </si>
  <si>
    <t>C14-15 Alcohol, ≤ 2,5 EO</t>
  </si>
  <si>
    <t>C14-15 Alcohol, &gt;2,5 - ≤10 EO</t>
  </si>
  <si>
    <t>C12-16 Alcohol, &gt;10 - &lt;20 EO</t>
  </si>
  <si>
    <t>C12-16 Alcohol, &gt;20 - &lt;30 EO</t>
  </si>
  <si>
    <t>C12-16 Alcohol, ≥30 EO</t>
  </si>
  <si>
    <t>C12-18 Alcohol, ≤2,5 EO</t>
  </si>
  <si>
    <t>C12-18 Alcohol, &gt;2,5 - ≤5 EO</t>
  </si>
  <si>
    <t>C12-18 Alcohol, &gt;5 - ≤10 EO</t>
  </si>
  <si>
    <t>C12-18 Alcohol, &gt;10 EO</t>
  </si>
  <si>
    <t>C16-18 Alcohol, ≤2,5 EO</t>
  </si>
  <si>
    <t>C16-18 Alcohol, &gt;2,5 - ≤8 EO</t>
  </si>
  <si>
    <t>C16-18 Alcohol, &gt;9 - ≤19 EO</t>
  </si>
  <si>
    <t>C16-18 Alcohol, &gt;20 - ≤30 EO</t>
  </si>
  <si>
    <t>C16-18 Alcohol, &gt;30 EO</t>
  </si>
  <si>
    <t>C12-15 Alcohol, ≥2 - ≤6 EO, ≥2 - ≤6 PO</t>
  </si>
  <si>
    <t xml:space="preserve">C10-16 Alcohol, 6 and 7 EO, ≤3 PO </t>
  </si>
  <si>
    <t>C12-18 Alkyl glycerol ester (even numbered), 1-6,5 EO</t>
  </si>
  <si>
    <t>C12-18 Alkyl glycerol ester (even numbered), &gt;6,5-17 EO</t>
  </si>
  <si>
    <t>C4-10 Alkyl polyglycoside</t>
  </si>
  <si>
    <t>C8-12 Alkyl polyglycoside, branched</t>
  </si>
  <si>
    <t>C12-14 Alkyl polyglycoside</t>
  </si>
  <si>
    <t>C16-18 Alkyl polyglycoside</t>
  </si>
  <si>
    <t>N1 C8-18 Alkanolamide (even numbered)</t>
  </si>
  <si>
    <t xml:space="preserve">Coconut fatty acid monoethanolamide 4 and 5 EO   </t>
  </si>
  <si>
    <t>N2 C8-18 Alkanolamide</t>
  </si>
  <si>
    <t>PEG-4 Rapeseed amide</t>
  </si>
  <si>
    <t>Amines, coco, ≥10- ≤15 EO</t>
  </si>
  <si>
    <t>Amines, tallow, ≤2,5 EO</t>
  </si>
  <si>
    <t>Amines, tallow, ≥5 - ≤9 EO</t>
  </si>
  <si>
    <t>Amines, tallow, ≥10 - ≤19 EO</t>
  </si>
  <si>
    <t>Amines, tallow, ≥20 - ≤50 EO</t>
  </si>
  <si>
    <t>Amines, C18/18 unsaturated, ≤2,5 EO</t>
  </si>
  <si>
    <t>Amines C18/18 unsaturated, ≥5 - ≤15 EO</t>
  </si>
  <si>
    <t>Amines, C18/18 unsaturated, 20 EO</t>
  </si>
  <si>
    <t>C12 sorbitan monoester, 20 EO (polysorbate 20)</t>
  </si>
  <si>
    <t>C18 sorbitan monoester, 20 EO</t>
  </si>
  <si>
    <t>C8-10 Sorbitan mono- or diester</t>
  </si>
  <si>
    <t>Sorbitan stearate</t>
  </si>
  <si>
    <t>C12-14 Fatty acid methyl ester (MEE), 1-30EO</t>
  </si>
  <si>
    <t>Amphoteric surfactants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</si>
  <si>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</si>
  <si>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</si>
  <si>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</si>
  <si>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</si>
  <si>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</si>
  <si>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</si>
  <si>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</si>
  <si>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Cationic surfactants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</si>
  <si>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</si>
  <si>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</si>
  <si>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</si>
  <si>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</si>
  <si>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Preservatives</t>
  </si>
  <si>
    <t>1,2-Benzisothiazol-3-one (BIT)</t>
  </si>
  <si>
    <t xml:space="preserve">Benzyl alcohol              </t>
  </si>
  <si>
    <t>5-bromo-5-nitro-1,3-dioxane</t>
  </si>
  <si>
    <t>P</t>
  </si>
  <si>
    <t>2-bromo-2-nitropropane-1,3-diol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</si>
  <si>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</si>
  <si>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</si>
  <si>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</si>
  <si>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</si>
  <si>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Guanidine, hexamethylene-, homopolymer</t>
  </si>
  <si>
    <t>CMI + MI in mixture 3:1 (CAS 55965-84-9) (§)</t>
  </si>
  <si>
    <t>2-Methyl-2H-isothiazol-3-one (MI)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</si>
  <si>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</si>
  <si>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</si>
  <si>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</si>
  <si>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</si>
  <si>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</si>
  <si>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 xml:space="preserve">Sodium nitrite         </t>
  </si>
  <si>
    <t>NA</t>
  </si>
  <si>
    <t xml:space="preserve">Triclosan                   </t>
  </si>
  <si>
    <t>Phenoxy-ethanol</t>
  </si>
  <si>
    <t>Sorbate and sorbic acid</t>
  </si>
  <si>
    <t>N-(3-Aminopropyl)-N-dodecylpropane-1,3-diamine</t>
  </si>
  <si>
    <t>Phenoxypropanol</t>
  </si>
  <si>
    <t>Other ingredients</t>
  </si>
  <si>
    <t xml:space="preserve">Silicon                                  </t>
  </si>
  <si>
    <t xml:space="preserve">Paraffin (CAS 8002-74-2)                 </t>
  </si>
  <si>
    <t xml:space="preserve">Glycerol                  </t>
  </si>
  <si>
    <t xml:space="preserve">Phosphate, as STPP   </t>
  </si>
  <si>
    <t xml:space="preserve">Zeolite (Insoluble Inorganic)                       </t>
  </si>
  <si>
    <t xml:space="preserve">Citrate and citric acid                      </t>
  </si>
  <si>
    <t xml:space="preserve">Polycarboxylates homopolymer of acrylic acid                </t>
  </si>
  <si>
    <t xml:space="preserve">Polycarboxylates copolymer of acrylic/maleic acid               </t>
  </si>
  <si>
    <t>Nitrilotriacetat (NTA)</t>
  </si>
  <si>
    <t>GLDA</t>
  </si>
  <si>
    <t xml:space="preserve">EDTA                        </t>
  </si>
  <si>
    <t xml:space="preserve">Phosphonates             </t>
  </si>
  <si>
    <t xml:space="preserve">EDDS                         </t>
  </si>
  <si>
    <t>Carboxymethyl inulin (CMI)</t>
  </si>
  <si>
    <t xml:space="preserve">Clay                   (Insoluble Inorganic)          </t>
  </si>
  <si>
    <t xml:space="preserve">Carbonates                  </t>
  </si>
  <si>
    <t>Veg. Oil</t>
  </si>
  <si>
    <t>Veg. Oil (hydrogenated)</t>
  </si>
  <si>
    <t>Lauric Acid (C12:0)</t>
  </si>
  <si>
    <t xml:space="preserve">Fatty acids, C≥14-C≤22 (even numbered)    </t>
  </si>
  <si>
    <t>Fatty acid, C≥6-C≤12 methyl ester</t>
  </si>
  <si>
    <t>Lanolin</t>
  </si>
  <si>
    <t xml:space="preserve">Soluble Silicates                   </t>
  </si>
  <si>
    <t>Polyasparaginic acid, Na-salt</t>
  </si>
  <si>
    <t>Perborates (as Boron)</t>
  </si>
  <si>
    <t>Percarbonate</t>
  </si>
  <si>
    <t>H2O2</t>
  </si>
  <si>
    <t>Tetraacetylethylenediamine (TAED)</t>
  </si>
  <si>
    <t xml:space="preserve">C1-C3 alcohols                </t>
  </si>
  <si>
    <t>Cetyl Alcohol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</si>
  <si>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</si>
  <si>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</si>
  <si>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</si>
  <si>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</si>
  <si>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Calcium- and sodiumchloride </t>
  </si>
  <si>
    <t xml:space="preserve">Urea                          </t>
  </si>
  <si>
    <t>Silicon dioxide, quartz (Insoluble inorganic)</t>
  </si>
  <si>
    <t>Polyethylene glycol, MW≥4100</t>
  </si>
  <si>
    <t>Polyethylene glycol, MW&lt;4100</t>
  </si>
  <si>
    <t>Cumene sulphonates</t>
  </si>
  <si>
    <t>Xylene Sulphonate</t>
  </si>
  <si>
    <t xml:space="preserve">Na-/Mg-/KOH         </t>
  </si>
  <si>
    <t>Ammonia</t>
  </si>
  <si>
    <t>Proteins</t>
  </si>
  <si>
    <t>Proteinhydrolizates, wheatgluten</t>
  </si>
  <si>
    <t>Protease (active enzyme protein)</t>
  </si>
  <si>
    <t>Non-protease (active enzyme protein)</t>
  </si>
  <si>
    <t>But-2-one (MEK)</t>
  </si>
  <si>
    <t>Perfume, if not other specified (**)</t>
  </si>
  <si>
    <t>Dyes, if not other specified (**)</t>
  </si>
  <si>
    <t>Polysaccarides including starch</t>
  </si>
  <si>
    <t xml:space="preserve">Anionic polyester       </t>
  </si>
  <si>
    <t xml:space="preserve">PVNO/PVPI                              </t>
  </si>
  <si>
    <t>Zn Ftalocyanin sulphonate</t>
  </si>
  <si>
    <t xml:space="preserve">Iminodisuccinat         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</si>
  <si>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</si>
  <si>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</si>
  <si>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</si>
  <si>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</si>
  <si>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</si>
  <si>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</si>
  <si>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</si>
  <si>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</si>
  <si>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</si>
  <si>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</si>
  <si>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</si>
  <si>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</si>
  <si>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</si>
  <si>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</si>
  <si>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</si>
  <si>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Glycolic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</si>
  <si>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</si>
  <si>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</si>
  <si>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</si>
  <si>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</si>
  <si>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</si>
  <si>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</si>
  <si>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</si>
  <si>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</si>
  <si>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</si>
  <si>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</si>
  <si>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</si>
  <si>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</si>
  <si>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</si>
  <si>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</si>
  <si>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</si>
  <si>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</si>
  <si>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</si>
  <si>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</si>
  <si>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</si>
  <si>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</si>
  <si>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</si>
  <si>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</si>
  <si>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Hydroxypropyl methyl cellulose</t>
  </si>
  <si>
    <t>1-methyl-2-pyrrolidone</t>
  </si>
  <si>
    <t xml:space="preserve">Xanthan gum             </t>
  </si>
  <si>
    <t>Trimethyl pentanediol mono-isobutyrate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</si>
  <si>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</si>
  <si>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</si>
  <si>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</si>
  <si>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</si>
  <si>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</si>
  <si>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 xml:space="preserve">Block polymers ***     </t>
  </si>
  <si>
    <t>Denatonium benzoate</t>
  </si>
  <si>
    <t xml:space="preserve">Succinate                   </t>
  </si>
  <si>
    <t xml:space="preserve">Polyaspartic acid     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</si>
  <si>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</si>
  <si>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</si>
  <si>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</si>
  <si>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</si>
  <si>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</si>
  <si>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</si>
  <si>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</si>
  <si>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</si>
  <si>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</si>
  <si>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The applicants own data for chemicals not on the list above (Fill in the data below and use these ingrediense numbers in the calculation sheets, f.ex. '9991')</t>
  </si>
  <si>
    <t>#</t>
  </si>
  <si>
    <t xml:space="preserve">LC50/    EC50 </t>
  </si>
  <si>
    <t>SF(acute)</t>
  </si>
  <si>
    <t>TF(acute)</t>
  </si>
  <si>
    <t>SF  (chronic) (*)</t>
  </si>
  <si>
    <t>TF  (chronic)</t>
  </si>
  <si>
    <t>Infotekst</t>
  </si>
  <si>
    <t>Type DID-listenumber *</t>
  </si>
  <si>
    <t>Insoluble inorganic</t>
  </si>
  <si>
    <t>(*)</t>
  </si>
  <si>
    <t>If no acceptable chronic toxicity data was found, these columns are empty. In that case TF(chronic) is defined as equal to TF(acute)</t>
  </si>
  <si>
    <t>(**)</t>
  </si>
  <si>
    <t xml:space="preserve">As a general rule licence applicants must use the data on the list. Perfumes and dyes are exceptions. If toxicity data is submitted by </t>
  </si>
  <si>
    <t xml:space="preserve">the licence applicant the submitted data shall be used to calculate the TF and determine the degradability. If not, the values on the list shall be used. </t>
  </si>
  <si>
    <t>(***)</t>
  </si>
  <si>
    <t xml:space="preserve">The applicants data on aerobic degradability of DID no. 196 Block polymers will be accepted after presentation of test-report. </t>
  </si>
  <si>
    <t>(§)</t>
  </si>
  <si>
    <t>5-Chloro-2-Methyl-4-isothiazolin-3-one and 2-Methyl-4-isothiazolin-3-one 
in mixture 3:1</t>
  </si>
  <si>
    <t xml:space="preserve">List of abbreviations: </t>
  </si>
  <si>
    <t>SF(chronic)</t>
  </si>
  <si>
    <t>TF(chronic)</t>
  </si>
  <si>
    <t xml:space="preserve">Aerobic degradation: </t>
  </si>
  <si>
    <t xml:space="preserve">Anaerobic degradation: </t>
  </si>
  <si>
    <t>Dossage g/wash</t>
  </si>
  <si>
    <t>%</t>
  </si>
  <si>
    <t>aNBO</t>
  </si>
  <si>
    <t>CDV(chron)</t>
  </si>
  <si>
    <t>SUM</t>
  </si>
  <si>
    <t>anNBO</t>
  </si>
  <si>
    <t>Singlefunctional</t>
  </si>
  <si>
    <t>Multifuntional</t>
  </si>
  <si>
    <t>Rinse aid</t>
  </si>
  <si>
    <t>water</t>
  </si>
  <si>
    <t>DID-No.</t>
  </si>
  <si>
    <t>Ingoing substance</t>
  </si>
  <si>
    <r>
      <t>anNBO</t>
    </r>
    <r>
      <rPr>
        <sz val="10"/>
        <rFont val="Arial"/>
        <family val="2"/>
      </rPr>
      <t>*</t>
    </r>
  </si>
  <si>
    <t>organic?</t>
  </si>
  <si>
    <t>Instructions on how to use this excel sheet:</t>
  </si>
  <si>
    <t xml:space="preserve"> Only the white coloured fields have to be filled in.</t>
  </si>
  <si>
    <t>Step 1:</t>
  </si>
  <si>
    <t xml:space="preserve">Step 3: </t>
  </si>
  <si>
    <t xml:space="preserve">Fill-in column E with the concentrations (% by weight) of all the substances </t>
  </si>
  <si>
    <t>Indicate for each substance the % of active matter in columne F</t>
  </si>
  <si>
    <t>Step 5:</t>
  </si>
  <si>
    <t>Step 6:</t>
  </si>
  <si>
    <t>This calculation sheet is meant for the calculation of the cdv and the total weight of aerobically and anaerobically non-biodegradable organics for detergents for diswashers</t>
  </si>
  <si>
    <t xml:space="preserve">Indicate for each substance the DIDnumber in column A (the DID-list part A in included in this file). If the substance is not in the DID-list, the DF and TF values can be added on the bottom of the sheet "DID-list" (row 255). For those substances  the Degradation Factor (DF) and Chronic Toxicity Factor (TF) have to be calculated using the guidelines in Part B of the DID-list and data about biodegradability has to be filled in. </t>
  </si>
  <si>
    <t>Indicate the dosage of the product in g/wash (field C2)</t>
  </si>
  <si>
    <t>Step 2:</t>
  </si>
  <si>
    <t xml:space="preserve">Step 4: </t>
  </si>
  <si>
    <t xml:space="preserve">Field J23 gives the value of the CDV chronic, Field H23 gives the total weight of the aerobically non-biodegradable organics and field I23 gives the total weight of the anaerobically non-biodegradable organics. </t>
  </si>
  <si>
    <t>TF(cron)</t>
  </si>
  <si>
    <t>% Raw
Material</t>
  </si>
  <si>
    <t>% AM in
Raw Material</t>
  </si>
  <si>
    <t>Choose yes or no in columne L to indicate for each substance if it is organic or not</t>
  </si>
  <si>
    <t>g/wash</t>
  </si>
  <si>
    <t>Tc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</si>
</sst>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Geneva"/>
      <family val="0"/>
    </font>
    <font>
      <b/>
      <sz val="12"/>
      <name val="Geneva"/>
      <family val="0"/>
    </font>
    <font>
      <u val="single"/>
      <sz val="10"/>
      <color indexed="12"/>
      <name val="Arial"/>
      <family val="2"/>
    </font>
    <font>
      <sz val="12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4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/>
      <protection/>
    </xf>
    <xf numFmtId="0" fontId="3" fillId="0" borderId="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3" fillId="0" borderId="13" xfId="0" applyNumberFormat="1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 horizontal="right" textRotation="90" wrapText="1"/>
    </xf>
    <xf numFmtId="0" fontId="5" fillId="0" borderId="15" xfId="0" applyFont="1" applyFill="1" applyBorder="1" applyAlignment="1">
      <alignment horizontal="right" textRotation="90" wrapText="1"/>
    </xf>
    <xf numFmtId="0" fontId="5" fillId="0" borderId="16" xfId="0" applyFont="1" applyFill="1" applyBorder="1" applyAlignment="1">
      <alignment horizontal="right" textRotation="90" wrapText="1"/>
    </xf>
    <xf numFmtId="0" fontId="5" fillId="0" borderId="14" xfId="0" applyFont="1" applyFill="1" applyBorder="1" applyAlignment="1">
      <alignment horizontal="right" textRotation="90"/>
    </xf>
    <xf numFmtId="1" fontId="6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0" xfId="48" applyFill="1">
      <alignment/>
      <protection/>
    </xf>
    <xf numFmtId="0" fontId="6" fillId="0" borderId="0" xfId="48" applyFont="1" applyFill="1">
      <alignment/>
      <protection/>
    </xf>
    <xf numFmtId="0" fontId="7" fillId="0" borderId="0" xfId="48" applyFill="1" applyAlignment="1">
      <alignment horizontal="left"/>
      <protection/>
    </xf>
    <xf numFmtId="0" fontId="7" fillId="0" borderId="0" xfId="48" applyFill="1" applyBorder="1" applyAlignment="1">
      <alignment horizontal="left"/>
      <protection/>
    </xf>
    <xf numFmtId="0" fontId="8" fillId="0" borderId="0" xfId="48" applyFont="1" applyFill="1" applyBorder="1">
      <alignment/>
      <protection/>
    </xf>
    <xf numFmtId="0" fontId="5" fillId="0" borderId="10" xfId="48" applyFont="1" applyFill="1" applyBorder="1" applyAlignment="1">
      <alignment horizontal="left"/>
      <protection/>
    </xf>
    <xf numFmtId="0" fontId="7" fillId="0" borderId="11" xfId="48" applyFill="1" applyBorder="1" applyAlignment="1">
      <alignment horizontal="left"/>
      <protection/>
    </xf>
    <xf numFmtId="0" fontId="7" fillId="0" borderId="12" xfId="48" applyFill="1" applyBorder="1" applyAlignment="1">
      <alignment horizontal="left"/>
      <protection/>
    </xf>
    <xf numFmtId="0" fontId="7" fillId="0" borderId="25" xfId="48" applyFont="1" applyFill="1" applyBorder="1">
      <alignment/>
      <protection/>
    </xf>
    <xf numFmtId="0" fontId="5" fillId="0" borderId="13" xfId="48" applyFont="1" applyFill="1" applyBorder="1">
      <alignment/>
      <protection/>
    </xf>
    <xf numFmtId="0" fontId="7" fillId="0" borderId="26" xfId="48" applyFill="1" applyBorder="1" applyAlignment="1">
      <alignment horizontal="left" wrapText="1"/>
      <protection/>
    </xf>
    <xf numFmtId="0" fontId="7" fillId="0" borderId="27" xfId="48" applyFill="1" applyBorder="1" applyAlignment="1">
      <alignment horizontal="left"/>
      <protection/>
    </xf>
    <xf numFmtId="0" fontId="7" fillId="0" borderId="28" xfId="48" applyFill="1" applyBorder="1" applyAlignment="1">
      <alignment horizontal="left"/>
      <protection/>
    </xf>
    <xf numFmtId="0" fontId="7" fillId="0" borderId="26" xfId="48" applyFill="1" applyBorder="1" applyAlignment="1">
      <alignment horizontal="left"/>
      <protection/>
    </xf>
    <xf numFmtId="0" fontId="7" fillId="0" borderId="27" xfId="48" applyFill="1" applyBorder="1" applyAlignment="1">
      <alignment horizontal="left" wrapText="1"/>
      <protection/>
    </xf>
    <xf numFmtId="0" fontId="7" fillId="0" borderId="28" xfId="48" applyFill="1" applyBorder="1" applyAlignment="1">
      <alignment horizontal="left" wrapText="1"/>
      <protection/>
    </xf>
    <xf numFmtId="0" fontId="7" fillId="0" borderId="29" xfId="48" applyFill="1" applyBorder="1">
      <alignment/>
      <protection/>
    </xf>
    <xf numFmtId="0" fontId="7" fillId="0" borderId="19" xfId="48" applyFill="1" applyBorder="1" applyAlignment="1" applyProtection="1">
      <alignment horizontal="left" wrapText="1"/>
      <protection locked="0"/>
    </xf>
    <xf numFmtId="0" fontId="7" fillId="0" borderId="23" xfId="48" applyFill="1" applyBorder="1" applyAlignment="1" applyProtection="1">
      <alignment horizontal="left"/>
      <protection locked="0"/>
    </xf>
    <xf numFmtId="0" fontId="7" fillId="0" borderId="24" xfId="48" applyFill="1" applyBorder="1" applyAlignment="1" applyProtection="1">
      <alignment horizontal="left"/>
      <protection locked="0"/>
    </xf>
    <xf numFmtId="0" fontId="7" fillId="0" borderId="0" xfId="48" applyFill="1" applyBorder="1" applyAlignment="1" applyProtection="1">
      <alignment horizontal="left"/>
      <protection locked="0"/>
    </xf>
    <xf numFmtId="0" fontId="7" fillId="0" borderId="0" xfId="48" applyFill="1" applyBorder="1" applyAlignment="1" applyProtection="1">
      <alignment horizontal="left" wrapText="1"/>
      <protection locked="0"/>
    </xf>
    <xf numFmtId="0" fontId="7" fillId="0" borderId="0" xfId="48" applyFont="1" applyFill="1" applyBorder="1" applyAlignment="1" applyProtection="1">
      <alignment horizontal="left" wrapText="1"/>
      <protection locked="0"/>
    </xf>
    <xf numFmtId="0" fontId="7" fillId="0" borderId="18" xfId="48" applyFont="1" applyFill="1" applyBorder="1" applyAlignment="1" applyProtection="1">
      <alignment horizontal="left" wrapText="1"/>
      <protection locked="0"/>
    </xf>
    <xf numFmtId="0" fontId="7" fillId="0" borderId="17" xfId="48" applyFill="1" applyBorder="1" applyAlignment="1" applyProtection="1">
      <alignment horizontal="left"/>
      <protection locked="0"/>
    </xf>
    <xf numFmtId="0" fontId="7" fillId="0" borderId="18" xfId="48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7" fillId="0" borderId="0" xfId="48" applyFont="1" applyFill="1" applyBorder="1" applyAlignment="1" applyProtection="1">
      <alignment horizontal="left"/>
      <protection locked="0"/>
    </xf>
    <xf numFmtId="0" fontId="7" fillId="0" borderId="18" xfId="48" applyFont="1" applyFill="1" applyBorder="1" applyAlignment="1" applyProtection="1">
      <alignment horizontal="left"/>
      <protection locked="0"/>
    </xf>
    <xf numFmtId="0" fontId="7" fillId="0" borderId="17" xfId="48" applyFont="1" applyFill="1" applyBorder="1" applyProtection="1">
      <alignment/>
      <protection locked="0"/>
    </xf>
    <xf numFmtId="0" fontId="7" fillId="0" borderId="17" xfId="48" applyFill="1" applyBorder="1" applyProtection="1">
      <alignment/>
      <protection locked="0"/>
    </xf>
    <xf numFmtId="0" fontId="7" fillId="0" borderId="30" xfId="48" applyFill="1" applyBorder="1">
      <alignment/>
      <protection/>
    </xf>
    <xf numFmtId="0" fontId="7" fillId="0" borderId="20" xfId="48" applyFill="1" applyBorder="1" applyProtection="1">
      <alignment/>
      <protection locked="0"/>
    </xf>
    <xf numFmtId="0" fontId="7" fillId="0" borderId="20" xfId="48" applyFill="1" applyBorder="1" applyAlignment="1" applyProtection="1">
      <alignment horizontal="left"/>
      <protection locked="0"/>
    </xf>
    <xf numFmtId="0" fontId="7" fillId="0" borderId="22" xfId="48" applyFill="1" applyBorder="1" applyAlignment="1" applyProtection="1">
      <alignment horizontal="left"/>
      <protection locked="0"/>
    </xf>
    <xf numFmtId="0" fontId="7" fillId="0" borderId="21" xfId="48" applyFill="1" applyBorder="1" applyAlignment="1" applyProtection="1">
      <alignment horizontal="left"/>
      <protection locked="0"/>
    </xf>
    <xf numFmtId="0" fontId="7" fillId="0" borderId="0" xfId="48" applyFont="1" applyFill="1">
      <alignment/>
      <protection/>
    </xf>
    <xf numFmtId="0" fontId="7" fillId="0" borderId="0" xfId="48" applyFont="1" applyFill="1" applyBorder="1" applyAlignment="1">
      <alignment horizontal="left"/>
      <protection/>
    </xf>
    <xf numFmtId="0" fontId="7" fillId="0" borderId="0" xfId="48" applyFill="1" applyBorder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48">
      <alignment/>
      <protection/>
    </xf>
    <xf numFmtId="0" fontId="7" fillId="0" borderId="0" xfId="48" applyAlignment="1">
      <alignment horizontal="left"/>
      <protection/>
    </xf>
    <xf numFmtId="1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48" applyFill="1" applyAlignment="1">
      <alignment/>
      <protection/>
    </xf>
    <xf numFmtId="0" fontId="3" fillId="0" borderId="0" xfId="48" applyFont="1" applyFill="1">
      <alignment/>
      <protection/>
    </xf>
    <xf numFmtId="1" fontId="6" fillId="0" borderId="0" xfId="0" applyNumberFormat="1" applyFont="1" applyFill="1" applyAlignment="1" applyProtection="1">
      <alignment/>
      <protection/>
    </xf>
    <xf numFmtId="0" fontId="10" fillId="33" borderId="0" xfId="52" applyFont="1" applyFill="1" applyAlignment="1">
      <alignment horizontal="centerContinuous"/>
      <protection/>
    </xf>
    <xf numFmtId="0" fontId="10" fillId="33" borderId="0" xfId="52" applyFont="1" applyFill="1" applyAlignment="1">
      <alignment/>
      <protection/>
    </xf>
    <xf numFmtId="0" fontId="9" fillId="33" borderId="0" xfId="52" applyFill="1" applyAlignment="1">
      <alignment/>
      <protection/>
    </xf>
    <xf numFmtId="0" fontId="9" fillId="0" borderId="0" xfId="52" applyFill="1" applyAlignment="1">
      <alignment/>
      <protection/>
    </xf>
    <xf numFmtId="0" fontId="9" fillId="0" borderId="0" xfId="52">
      <alignment/>
      <protection/>
    </xf>
    <xf numFmtId="0" fontId="9" fillId="33" borderId="0" xfId="52" applyFill="1">
      <alignment/>
      <protection/>
    </xf>
    <xf numFmtId="0" fontId="9" fillId="33" borderId="0" xfId="52" applyFill="1" applyBorder="1" applyAlignment="1">
      <alignment horizontal="right"/>
      <protection/>
    </xf>
    <xf numFmtId="0" fontId="9" fillId="0" borderId="0" xfId="52" applyFill="1">
      <alignment/>
      <protection/>
    </xf>
    <xf numFmtId="0" fontId="9" fillId="33" borderId="0" xfId="52" applyFill="1" applyBorder="1">
      <alignment/>
      <protection/>
    </xf>
    <xf numFmtId="0" fontId="9" fillId="33" borderId="0" xfId="52" applyFill="1" applyBorder="1" applyAlignment="1">
      <alignment/>
      <protection/>
    </xf>
    <xf numFmtId="0" fontId="9" fillId="33" borderId="31" xfId="52" applyFill="1" applyBorder="1" applyAlignment="1">
      <alignment/>
      <protection/>
    </xf>
    <xf numFmtId="2" fontId="10" fillId="33" borderId="32" xfId="52" applyNumberFormat="1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right"/>
      <protection/>
    </xf>
    <xf numFmtId="173" fontId="9" fillId="33" borderId="0" xfId="52" applyNumberFormat="1" applyFill="1" applyAlignment="1">
      <alignment/>
      <protection/>
    </xf>
    <xf numFmtId="0" fontId="10" fillId="33" borderId="31" xfId="52" applyFont="1" applyFill="1" applyBorder="1" applyAlignment="1">
      <alignment horizontal="right"/>
      <protection/>
    </xf>
    <xf numFmtId="173" fontId="9" fillId="33" borderId="31" xfId="52" applyNumberFormat="1" applyFill="1" applyBorder="1" applyAlignment="1">
      <alignment/>
      <protection/>
    </xf>
    <xf numFmtId="0" fontId="10" fillId="33" borderId="31" xfId="52" applyFont="1" applyFill="1" applyBorder="1">
      <alignment/>
      <protection/>
    </xf>
    <xf numFmtId="0" fontId="10" fillId="33" borderId="31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/>
      <protection/>
    </xf>
    <xf numFmtId="0" fontId="10" fillId="33" borderId="0" xfId="52" applyFont="1" applyFill="1" applyBorder="1" applyAlignment="1">
      <alignment horizontal="left"/>
      <protection/>
    </xf>
    <xf numFmtId="0" fontId="10" fillId="33" borderId="0" xfId="52" applyFont="1" applyFill="1">
      <alignment/>
      <protection/>
    </xf>
    <xf numFmtId="0" fontId="11" fillId="33" borderId="0" xfId="52" applyFont="1" applyFill="1">
      <alignment/>
      <protection/>
    </xf>
    <xf numFmtId="0" fontId="9" fillId="0" borderId="0" xfId="52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2" fontId="9" fillId="0" borderId="0" xfId="52" applyNumberFormat="1" applyFill="1" applyAlignment="1" quotePrefix="1">
      <alignment horizontal="left"/>
      <protection/>
    </xf>
    <xf numFmtId="0" fontId="9" fillId="0" borderId="0" xfId="52" applyFill="1" quotePrefix="1">
      <alignment/>
      <protection/>
    </xf>
    <xf numFmtId="2" fontId="9" fillId="0" borderId="0" xfId="52" applyNumberFormat="1" applyFill="1" quotePrefix="1">
      <alignment/>
      <protection/>
    </xf>
    <xf numFmtId="0" fontId="10" fillId="0" borderId="0" xfId="52" applyFont="1" applyFill="1">
      <alignment/>
      <protection/>
    </xf>
    <xf numFmtId="0" fontId="10" fillId="0" borderId="0" xfId="52" applyFont="1">
      <alignment/>
      <protection/>
    </xf>
    <xf numFmtId="0" fontId="29" fillId="0" borderId="2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9" fillId="33" borderId="31" xfId="52" applyFill="1" applyBorder="1" applyAlignment="1">
      <alignment horizontal="center"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7" fillId="0" borderId="0" xfId="0" applyFont="1" applyAlignment="1">
      <alignment/>
    </xf>
    <xf numFmtId="0" fontId="9" fillId="33" borderId="33" xfId="52" applyFill="1" applyBorder="1" applyAlignment="1">
      <alignment horizontal="center"/>
      <protection/>
    </xf>
    <xf numFmtId="1" fontId="9" fillId="33" borderId="15" xfId="52" applyNumberFormat="1" applyFill="1" applyBorder="1" applyAlignment="1" quotePrefix="1">
      <alignment horizontal="center"/>
      <protection/>
    </xf>
    <xf numFmtId="0" fontId="0" fillId="33" borderId="0" xfId="0" applyFill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0" xfId="52" applyFill="1" applyAlignment="1">
      <alignment horizontal="center"/>
      <protection/>
    </xf>
    <xf numFmtId="0" fontId="9" fillId="0" borderId="0" xfId="52" applyFill="1" applyAlignment="1">
      <alignment horizontal="center"/>
      <protection/>
    </xf>
    <xf numFmtId="0" fontId="9" fillId="0" borderId="0" xfId="52" applyAlignment="1">
      <alignment horizontal="center"/>
      <protection/>
    </xf>
    <xf numFmtId="0" fontId="9" fillId="33" borderId="15" xfId="52" applyFill="1" applyBorder="1" applyAlignment="1">
      <alignment horizontal="center"/>
      <protection/>
    </xf>
    <xf numFmtId="0" fontId="0" fillId="33" borderId="35" xfId="0" applyFill="1" applyBorder="1" applyAlignment="1">
      <alignment horizontal="center"/>
    </xf>
    <xf numFmtId="2" fontId="9" fillId="33" borderId="15" xfId="52" applyNumberFormat="1" applyFill="1" applyBorder="1" applyAlignment="1">
      <alignment horizontal="center"/>
      <protection/>
    </xf>
    <xf numFmtId="0" fontId="0" fillId="33" borderId="15" xfId="0" applyFill="1" applyBorder="1" applyAlignment="1">
      <alignment horizontal="center"/>
    </xf>
    <xf numFmtId="0" fontId="9" fillId="33" borderId="36" xfId="52" applyFill="1" applyBorder="1" applyAlignment="1">
      <alignment horizontal="center"/>
      <protection/>
    </xf>
    <xf numFmtId="0" fontId="9" fillId="33" borderId="34" xfId="52" applyFill="1" applyBorder="1" applyAlignment="1">
      <alignment horizontal="center"/>
      <protection/>
    </xf>
    <xf numFmtId="2" fontId="9" fillId="33" borderId="34" xfId="52" applyNumberFormat="1" applyFill="1" applyBorder="1" applyAlignment="1">
      <alignment horizontal="center"/>
      <protection/>
    </xf>
    <xf numFmtId="173" fontId="9" fillId="33" borderId="34" xfId="52" applyNumberFormat="1" applyFill="1" applyBorder="1" applyAlignment="1">
      <alignment horizontal="center"/>
      <protection/>
    </xf>
    <xf numFmtId="0" fontId="10" fillId="33" borderId="34" xfId="52" applyFont="1" applyFill="1" applyBorder="1" applyAlignment="1">
      <alignment horizontal="center"/>
      <protection/>
    </xf>
    <xf numFmtId="0" fontId="9" fillId="33" borderId="37" xfId="52" applyFill="1" applyBorder="1" applyAlignment="1">
      <alignment horizontal="center"/>
      <protection/>
    </xf>
    <xf numFmtId="0" fontId="10" fillId="33" borderId="32" xfId="52" applyFont="1" applyFill="1" applyBorder="1" applyAlignment="1">
      <alignment horizontal="center"/>
      <protection/>
    </xf>
    <xf numFmtId="172" fontId="9" fillId="33" borderId="32" xfId="52" applyNumberFormat="1" applyFill="1" applyBorder="1" applyAlignment="1">
      <alignment horizontal="center"/>
      <protection/>
    </xf>
    <xf numFmtId="0" fontId="9" fillId="33" borderId="34" xfId="0" applyFont="1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9" fillId="0" borderId="38" xfId="52" applyFill="1" applyBorder="1" applyAlignment="1" applyProtection="1">
      <alignment/>
      <protection locked="0"/>
    </xf>
    <xf numFmtId="0" fontId="9" fillId="0" borderId="35" xfId="52" applyFill="1" applyBorder="1" applyAlignment="1" applyProtection="1">
      <alignment horizontal="center"/>
      <protection locked="0"/>
    </xf>
    <xf numFmtId="0" fontId="9" fillId="0" borderId="15" xfId="52" applyFill="1" applyBorder="1" applyAlignment="1" applyProtection="1">
      <alignment horizontal="center"/>
      <protection locked="0"/>
    </xf>
    <xf numFmtId="0" fontId="9" fillId="0" borderId="34" xfId="52" applyFill="1" applyBorder="1" applyAlignment="1" applyProtection="1">
      <alignment horizontal="center"/>
      <protection locked="0"/>
    </xf>
    <xf numFmtId="0" fontId="9" fillId="34" borderId="15" xfId="52" applyFill="1" applyBorder="1" applyAlignment="1" applyProtection="1">
      <alignment horizontal="center"/>
      <protection locked="0"/>
    </xf>
    <xf numFmtId="172" fontId="9" fillId="0" borderId="39" xfId="52" applyNumberFormat="1" applyFill="1" applyBorder="1" applyAlignment="1" applyProtection="1">
      <alignment horizontal="center"/>
      <protection locked="0"/>
    </xf>
    <xf numFmtId="0" fontId="0" fillId="33" borderId="38" xfId="0" applyFill="1" applyBorder="1" applyAlignment="1">
      <alignment horizontal="center"/>
    </xf>
    <xf numFmtId="0" fontId="9" fillId="34" borderId="34" xfId="52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yperlink 2" xfId="42"/>
    <cellStyle name="Input" xfId="43"/>
    <cellStyle name="Comma" xfId="44"/>
    <cellStyle name="Comma [0]" xfId="45"/>
    <cellStyle name="Neutrale" xfId="46"/>
    <cellStyle name="Normal 11 4" xfId="47"/>
    <cellStyle name="Normal_DID-list Jan-2007" xfId="48"/>
    <cellStyle name="Nota" xfId="49"/>
    <cellStyle name="Output" xfId="50"/>
    <cellStyle name="Percent" xfId="51"/>
    <cellStyle name="Standaard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21" sqref="B21"/>
    </sheetView>
  </sheetViews>
  <sheetFormatPr defaultColWidth="9.140625" defaultRowHeight="15"/>
  <sheetData>
    <row r="1" ht="18">
      <c r="A1" s="115" t="s">
        <v>300</v>
      </c>
    </row>
    <row r="2" ht="18">
      <c r="A2" s="115"/>
    </row>
    <row r="3" spans="1:20" ht="15">
      <c r="A3" s="149" t="s">
        <v>308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15">
      <c r="A4" s="117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15">
      <c r="A5" s="119" t="s">
        <v>301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0" ht="1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ht="15">
      <c r="A7" s="119" t="s">
        <v>302</v>
      </c>
      <c r="B7" s="119" t="s">
        <v>310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ht="1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</row>
    <row r="9" spans="1:20" ht="15" customHeight="1">
      <c r="A9" s="118" t="s">
        <v>311</v>
      </c>
      <c r="B9" s="150" t="s">
        <v>309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</row>
    <row r="10" spans="1:20" ht="15">
      <c r="A10" s="118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</row>
    <row r="11" spans="1:20" ht="15">
      <c r="A11" s="118" t="s">
        <v>303</v>
      </c>
      <c r="B11" s="149" t="s">
        <v>304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ht="15">
      <c r="A12" s="118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20" ht="15">
      <c r="A13" s="118" t="s">
        <v>312</v>
      </c>
      <c r="B13" s="149" t="s">
        <v>305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ht="15">
      <c r="A14" s="118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</row>
    <row r="15" spans="1:20" ht="15" customHeight="1">
      <c r="A15" s="118" t="s">
        <v>306</v>
      </c>
      <c r="B15" s="149" t="s">
        <v>317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19"/>
    </row>
    <row r="16" spans="1:20" ht="15">
      <c r="A16" s="118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:20" ht="15">
      <c r="A17" s="118" t="s">
        <v>307</v>
      </c>
      <c r="B17" s="149" t="s">
        <v>313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20" ht="15">
      <c r="A18" s="118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</row>
    <row r="19" spans="1:20" ht="15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</sheetData>
  <sheetProtection/>
  <mergeCells count="6">
    <mergeCell ref="B17:T17"/>
    <mergeCell ref="A3:T3"/>
    <mergeCell ref="B9:T9"/>
    <mergeCell ref="B11:T11"/>
    <mergeCell ref="B13:T13"/>
    <mergeCell ref="B15:S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34">
      <selection activeCell="E13" sqref="E13"/>
    </sheetView>
  </sheetViews>
  <sheetFormatPr defaultColWidth="9.140625" defaultRowHeight="15"/>
  <cols>
    <col min="1" max="1" width="8.140625" style="82" customWidth="1"/>
    <col min="2" max="2" width="30.421875" style="82" bestFit="1" customWidth="1"/>
    <col min="3" max="5" width="7.8515625" style="100" customWidth="1"/>
    <col min="6" max="6" width="9.00390625" style="100" customWidth="1"/>
    <col min="7" max="7" width="9.140625" style="82" customWidth="1"/>
    <col min="8" max="8" width="9.421875" style="82" customWidth="1"/>
    <col min="9" max="9" width="8.140625" style="82" bestFit="1" customWidth="1"/>
    <col min="10" max="10" width="10.00390625" style="82" customWidth="1"/>
    <col min="11" max="11" width="10.7109375" style="82" customWidth="1"/>
    <col min="12" max="16384" width="9.140625" style="82" customWidth="1"/>
  </cols>
  <sheetData>
    <row r="1" spans="1:15" ht="12.75">
      <c r="A1" s="78"/>
      <c r="B1" s="78"/>
      <c r="C1" s="79"/>
      <c r="D1" s="79"/>
      <c r="E1" s="79"/>
      <c r="F1" s="79"/>
      <c r="G1" s="78"/>
      <c r="H1" s="78"/>
      <c r="I1" s="78"/>
      <c r="J1" s="78"/>
      <c r="K1" s="80"/>
      <c r="L1" s="80"/>
      <c r="M1" s="80"/>
      <c r="N1" s="81"/>
      <c r="O1" s="81"/>
    </row>
    <row r="2" spans="1:15" ht="12.75">
      <c r="A2" s="83"/>
      <c r="B2" s="84" t="s">
        <v>286</v>
      </c>
      <c r="C2" s="141"/>
      <c r="D2" s="80"/>
      <c r="E2" s="80"/>
      <c r="F2" s="80"/>
      <c r="G2" s="83"/>
      <c r="H2" s="83"/>
      <c r="I2" s="83"/>
      <c r="J2" s="83"/>
      <c r="K2" s="83"/>
      <c r="L2" s="83"/>
      <c r="M2" s="83"/>
      <c r="N2" s="85"/>
      <c r="O2" s="85"/>
    </row>
    <row r="3" spans="1:15" ht="12.75">
      <c r="A3" s="86"/>
      <c r="B3" s="84"/>
      <c r="C3" s="87"/>
      <c r="D3" s="87"/>
      <c r="E3" s="87"/>
      <c r="F3" s="87"/>
      <c r="G3" s="86"/>
      <c r="H3" s="86"/>
      <c r="I3" s="83"/>
      <c r="J3" s="83"/>
      <c r="K3" s="83"/>
      <c r="L3" s="83"/>
      <c r="M3" s="83"/>
      <c r="N3" s="85"/>
      <c r="O3" s="85"/>
    </row>
    <row r="4" spans="1:15" s="126" customFormat="1" ht="45">
      <c r="A4" s="122" t="s">
        <v>296</v>
      </c>
      <c r="B4" s="123" t="s">
        <v>297</v>
      </c>
      <c r="C4" s="123" t="s">
        <v>314</v>
      </c>
      <c r="D4" s="123" t="s">
        <v>12</v>
      </c>
      <c r="E4" s="139" t="s">
        <v>315</v>
      </c>
      <c r="F4" s="140" t="s">
        <v>316</v>
      </c>
      <c r="G4" s="123" t="s">
        <v>287</v>
      </c>
      <c r="H4" s="123" t="s">
        <v>318</v>
      </c>
      <c r="I4" s="123" t="s">
        <v>288</v>
      </c>
      <c r="J4" s="123" t="s">
        <v>298</v>
      </c>
      <c r="K4" s="123" t="s">
        <v>289</v>
      </c>
      <c r="L4" s="120" t="s">
        <v>299</v>
      </c>
      <c r="M4" s="124"/>
      <c r="N4" s="125"/>
      <c r="O4" s="125"/>
    </row>
    <row r="5" spans="1:15" ht="15">
      <c r="A5" s="142"/>
      <c r="B5" s="127">
        <f>IF($A5&gt;0,VLOOKUP($A5,'DID-list'!$A$6:$L$265,2,FALSE),"")</f>
      </c>
      <c r="C5" s="127" t="e">
        <f>VLOOKUP($A5,'DID-list'!$A$6:$L$265,8,FALSE)</f>
        <v>#N/A</v>
      </c>
      <c r="D5" s="127" t="e">
        <f>VLOOKUP($A5,'DID-list'!$A$6:$L$265,9,FALSE)</f>
        <v>#N/A</v>
      </c>
      <c r="E5" s="126"/>
      <c r="F5" s="145"/>
      <c r="G5" s="130">
        <f aca="true" t="shared" si="0" ref="G5:G40">E5*F5/100</f>
        <v>0</v>
      </c>
      <c r="H5" s="129">
        <f aca="true" t="shared" si="1" ref="H5:H40">$G5*$C$2/100</f>
        <v>0</v>
      </c>
      <c r="I5" s="128">
        <f>IF(A5="","",IF(AND(L5="yes",VLOOKUP(A5,'DID-list'!$A$6:$L$265,10)&lt;&gt;"R",VLOOKUP(A5,'DID-list'!$A$6:$L$265,10)&lt;&gt;"NA"),H5,0))</f>
      </c>
      <c r="J5" s="128">
        <f>IF(A5="","",IF(AND(L5="yes",VLOOKUP(A5,'DID-list'!$A$6:$L$265,11)&lt;&gt;"Y",VLOOKUP(A5,'DID-list'!$A$6:$L$265,11)&lt;&gt;"NA"),H5,0))</f>
      </c>
      <c r="K5" s="121">
        <f>IF($A5="","",$H5*$D5*1000/$C5)</f>
      </c>
      <c r="L5" s="146"/>
      <c r="M5" s="83"/>
      <c r="N5" s="103"/>
      <c r="O5" s="85"/>
    </row>
    <row r="6" spans="1:15" ht="15">
      <c r="A6" s="143"/>
      <c r="B6" s="127">
        <f>IF($A6&gt;0,VLOOKUP($A6,'DID-list'!$A$6:$L$265,2,FALSE),"")</f>
      </c>
      <c r="C6" s="127" t="e">
        <f>VLOOKUP($A6,'DID-list'!$A$6:$L$265,8,FALSE)</f>
        <v>#N/A</v>
      </c>
      <c r="D6" s="127" t="e">
        <f>VLOOKUP($A6,'DID-list'!$A$6:$L$265,9,FALSE)</f>
        <v>#N/A</v>
      </c>
      <c r="E6" s="145"/>
      <c r="F6" s="145"/>
      <c r="G6" s="130">
        <f t="shared" si="0"/>
        <v>0</v>
      </c>
      <c r="H6" s="129">
        <f t="shared" si="1"/>
        <v>0</v>
      </c>
      <c r="I6" s="130">
        <f>IF(A6="","",IF(AND(L6="yes",VLOOKUP(A6,'DID-list'!$A$6:$L$265,10)&lt;&gt;"R",VLOOKUP(A6,'DID-list'!$A$6:$L$265,10)&lt;&gt;"NA"),H6,0))</f>
      </c>
      <c r="J6" s="130">
        <f>IF(A6="","",IF(AND(L6="yes",VLOOKUP(A6,'DID-list'!$A$6:$L$265,11)&lt;&gt;"Y",VLOOKUP(A6,'DID-list'!$A$6:$L$265,11)&lt;&gt;"NA"),H6,0))</f>
      </c>
      <c r="K6" s="121">
        <f aca="true" t="shared" si="2" ref="K6:K39">IF($A6="","",$H6*$D6*1000/$C6)</f>
      </c>
      <c r="L6" s="146"/>
      <c r="M6" s="83"/>
      <c r="N6" s="104"/>
      <c r="O6" s="85"/>
    </row>
    <row r="7" spans="1:23" ht="15">
      <c r="A7" s="143"/>
      <c r="B7" s="127">
        <f>IF($A7&gt;0,VLOOKUP($A7,'DID-list'!$A$6:$L$265,2,FALSE),"")</f>
      </c>
      <c r="C7" s="127" t="e">
        <f>VLOOKUP($A7,'DID-list'!$A$6:$L$265,8,FALSE)</f>
        <v>#N/A</v>
      </c>
      <c r="D7" s="127" t="e">
        <f>VLOOKUP($A7,'DID-list'!$A$6:$L$265,9,FALSE)</f>
        <v>#N/A</v>
      </c>
      <c r="E7" s="145"/>
      <c r="F7" s="145"/>
      <c r="G7" s="130">
        <f t="shared" si="0"/>
        <v>0</v>
      </c>
      <c r="H7" s="129">
        <f t="shared" si="1"/>
        <v>0</v>
      </c>
      <c r="I7" s="130">
        <f>IF(A7="","",IF(AND(L7="yes",VLOOKUP(A7,'DID-list'!$A$6:$L$265,10)&lt;&gt;"R",VLOOKUP(A7,'DID-list'!$A$6:$L$265,10)&lt;&gt;"NA"),H7,0))</f>
      </c>
      <c r="J7" s="130">
        <f>IF(A7="","",IF(AND(L7="yes",VLOOKUP(A7,'DID-list'!$A$6:$L$265,11)&lt;&gt;"Y",VLOOKUP(A7,'DID-list'!$A$6:$L$265,11)&lt;&gt;"NA"),H7,0))</f>
      </c>
      <c r="K7" s="121">
        <f t="shared" si="2"/>
      </c>
      <c r="L7" s="146"/>
      <c r="M7" s="83"/>
      <c r="N7" s="104"/>
      <c r="O7" s="101"/>
      <c r="P7" s="55"/>
      <c r="Q7" s="102"/>
      <c r="R7" s="102"/>
      <c r="S7" s="102"/>
      <c r="T7" s="102"/>
      <c r="U7" s="102"/>
      <c r="V7" s="102"/>
      <c r="W7" s="102"/>
    </row>
    <row r="8" spans="1:15" ht="15">
      <c r="A8" s="143"/>
      <c r="B8" s="127">
        <f>IF($A8&gt;0,VLOOKUP($A8,'DID-list'!$A$6:$L$265,2,FALSE),"")</f>
      </c>
      <c r="C8" s="127" t="e">
        <f>VLOOKUP($A8,'DID-list'!$A$6:$L$265,8,FALSE)</f>
        <v>#N/A</v>
      </c>
      <c r="D8" s="127" t="e">
        <f>VLOOKUP($A8,'DID-list'!$A$6:$L$265,9,FALSE)</f>
        <v>#N/A</v>
      </c>
      <c r="F8" s="145"/>
      <c r="G8" s="130">
        <f t="shared" si="0"/>
        <v>0</v>
      </c>
      <c r="H8" s="129">
        <f t="shared" si="1"/>
        <v>0</v>
      </c>
      <c r="I8" s="130">
        <f>IF(A8="","",IF(AND(L8="yes",VLOOKUP(A8,'DID-list'!$A$6:$L$265,10)&lt;&gt;"R",VLOOKUP(A8,'DID-list'!$A$6:$L$265,10)&lt;&gt;"NA"),H8,0))</f>
      </c>
      <c r="J8" s="130">
        <f>IF(A8="","",IF(AND(L8="yes",VLOOKUP(A8,'DID-list'!$A$6:$L$265,11)&lt;&gt;"Y",VLOOKUP(A8,'DID-list'!$A$6:$L$265,11)&lt;&gt;"NA"),H8,0))</f>
      </c>
      <c r="K8" s="121">
        <f t="shared" si="2"/>
      </c>
      <c r="L8" s="146"/>
      <c r="M8" s="83"/>
      <c r="N8" s="104"/>
      <c r="O8" s="85"/>
    </row>
    <row r="9" spans="1:15" ht="15">
      <c r="A9" s="143"/>
      <c r="B9" s="127">
        <f>IF($A9&gt;0,VLOOKUP($A9,'DID-list'!$A$6:$L$265,2,FALSE),"")</f>
      </c>
      <c r="C9" s="127" t="e">
        <f>VLOOKUP($A9,'DID-list'!$A$6:$L$265,8,FALSE)</f>
        <v>#N/A</v>
      </c>
      <c r="D9" s="127" t="e">
        <f>VLOOKUP($A9,'DID-list'!$A$6:$L$265,9,FALSE)</f>
        <v>#N/A</v>
      </c>
      <c r="E9" s="145"/>
      <c r="F9" s="145"/>
      <c r="G9" s="130">
        <f t="shared" si="0"/>
        <v>0</v>
      </c>
      <c r="H9" s="129">
        <f t="shared" si="1"/>
        <v>0</v>
      </c>
      <c r="I9" s="130">
        <f>IF(A9="","",IF(AND(L9="yes",VLOOKUP(A9,'DID-list'!$A$6:$L$265,10)&lt;&gt;"R",VLOOKUP(A9,'DID-list'!$A$6:$L$265,10)&lt;&gt;"NA"),H9,0))</f>
      </c>
      <c r="J9" s="130">
        <f>IF(A9="","",IF(AND(L9="yes",VLOOKUP(A9,'DID-list'!$A$6:$L$265,11)&lt;&gt;"Y",VLOOKUP(A9,'DID-list'!$A$6:$L$265,11)&lt;&gt;"NA"),H9,0))</f>
      </c>
      <c r="K9" s="121">
        <f t="shared" si="2"/>
      </c>
      <c r="L9" s="146"/>
      <c r="M9" s="83"/>
      <c r="N9" s="104"/>
      <c r="O9" s="85"/>
    </row>
    <row r="10" spans="1:15" ht="15">
      <c r="A10" s="143"/>
      <c r="B10" s="127">
        <f>IF($A10&gt;0,VLOOKUP($A10,'DID-list'!$A$6:$L$265,2,FALSE),"")</f>
      </c>
      <c r="C10" s="127" t="e">
        <f>VLOOKUP($A10,'DID-list'!$A$6:$L$265,8,FALSE)</f>
        <v>#N/A</v>
      </c>
      <c r="D10" s="127" t="e">
        <f>VLOOKUP($A10,'DID-list'!$A$6:$L$265,9,FALSE)</f>
        <v>#N/A</v>
      </c>
      <c r="E10" s="145"/>
      <c r="F10" s="145"/>
      <c r="G10" s="130">
        <f t="shared" si="0"/>
        <v>0</v>
      </c>
      <c r="H10" s="129">
        <f t="shared" si="1"/>
        <v>0</v>
      </c>
      <c r="I10" s="130">
        <f>IF(A10="","",IF(AND(L10="yes",VLOOKUP(A10,'DID-list'!$A$6:$L$265,10)&lt;&gt;"R",VLOOKUP(A10,'DID-list'!$A$6:$L$265,10)&lt;&gt;"NA"),H10,0))</f>
      </c>
      <c r="J10" s="130">
        <f>IF(A10="","",IF(AND(L10="yes",VLOOKUP(A10,'DID-list'!$A$6:$L$265,11)&lt;&gt;"Y",VLOOKUP(A10,'DID-list'!$A$6:$L$265,11)&lt;&gt;"NA"),H10,0))</f>
      </c>
      <c r="K10" s="121">
        <f t="shared" si="2"/>
      </c>
      <c r="L10" s="146"/>
      <c r="M10" s="83"/>
      <c r="N10" s="104"/>
      <c r="O10" s="85"/>
    </row>
    <row r="11" spans="1:15" ht="15">
      <c r="A11" s="143"/>
      <c r="B11" s="127">
        <f>IF($A11&gt;0,VLOOKUP($A11,'DID-list'!$A$6:$L$265,2,FALSE),"")</f>
      </c>
      <c r="C11" s="127" t="e">
        <f>VLOOKUP($A11,'DID-list'!$A$6:$L$265,8,FALSE)</f>
        <v>#N/A</v>
      </c>
      <c r="D11" s="127" t="e">
        <f>VLOOKUP($A11,'DID-list'!$A$6:$L$265,9,FALSE)</f>
        <v>#N/A</v>
      </c>
      <c r="E11" s="145"/>
      <c r="F11" s="145"/>
      <c r="G11" s="130">
        <f t="shared" si="0"/>
        <v>0</v>
      </c>
      <c r="H11" s="129">
        <f t="shared" si="1"/>
        <v>0</v>
      </c>
      <c r="I11" s="130">
        <f>IF(A11="","",IF(AND(L11="yes",VLOOKUP(A11,'DID-list'!$A$6:$L$265,10)&lt;&gt;"R",VLOOKUP(A11,'DID-list'!$A$6:$L$265,10)&lt;&gt;"NA"),H11,0))</f>
      </c>
      <c r="J11" s="130">
        <f>IF(A11="","",IF(AND(L11="yes",VLOOKUP(A11,'DID-list'!$A$6:$L$265,11)&lt;&gt;"Y",VLOOKUP(A11,'DID-list'!$A$6:$L$265,11)&lt;&gt;"NA"),H11,0))</f>
      </c>
      <c r="K11" s="121">
        <f t="shared" si="2"/>
      </c>
      <c r="L11" s="146"/>
      <c r="M11" s="83"/>
      <c r="N11" s="104"/>
      <c r="O11" s="85"/>
    </row>
    <row r="12" spans="1:15" ht="15">
      <c r="A12" s="143"/>
      <c r="B12" s="127">
        <f>IF($A12&gt;0,VLOOKUP($A12,'DID-list'!$A$6:$L$265,2,FALSE),"")</f>
      </c>
      <c r="C12" s="127" t="e">
        <f>VLOOKUP($A12,'DID-list'!$A$6:$L$265,8,FALSE)</f>
        <v>#N/A</v>
      </c>
      <c r="D12" s="127" t="e">
        <f>VLOOKUP($A12,'DID-list'!$A$6:$L$265,9,FALSE)</f>
        <v>#N/A</v>
      </c>
      <c r="E12" s="145"/>
      <c r="F12" s="145"/>
      <c r="G12" s="130">
        <f t="shared" si="0"/>
        <v>0</v>
      </c>
      <c r="H12" s="129">
        <f t="shared" si="1"/>
        <v>0</v>
      </c>
      <c r="I12" s="130">
        <f>IF(A12="","",IF(AND(L12="yes",VLOOKUP(A12,'DID-list'!$A$6:$L$265,10)&lt;&gt;"R",VLOOKUP(A12,'DID-list'!$A$6:$L$265,10)&lt;&gt;"NA"),H12,0))</f>
      </c>
      <c r="J12" s="130">
        <f>IF(A12="","",IF(AND(L12="yes",VLOOKUP(A12,'DID-list'!$A$6:$L$265,11)&lt;&gt;"Y",VLOOKUP(A12,'DID-list'!$A$6:$L$265,11)&lt;&gt;"NA"),H12,0))</f>
      </c>
      <c r="K12" s="121">
        <f t="shared" si="2"/>
      </c>
      <c r="L12" s="146"/>
      <c r="M12" s="83"/>
      <c r="N12" s="104"/>
      <c r="O12" s="85"/>
    </row>
    <row r="13" spans="1:15" ht="15">
      <c r="A13" s="143"/>
      <c r="B13" s="127">
        <f>IF($A13&gt;0,VLOOKUP($A13,'DID-list'!$A$6:$L$265,2,FALSE),"")</f>
      </c>
      <c r="C13" s="127" t="e">
        <f>VLOOKUP($A13,'DID-list'!$A$6:$L$265,8,FALSE)</f>
        <v>#N/A</v>
      </c>
      <c r="D13" s="127" t="e">
        <f>VLOOKUP($A13,'DID-list'!$A$6:$L$265,9,FALSE)</f>
        <v>#N/A</v>
      </c>
      <c r="E13" s="145"/>
      <c r="F13" s="145"/>
      <c r="G13" s="130">
        <f t="shared" si="0"/>
        <v>0</v>
      </c>
      <c r="H13" s="129">
        <f t="shared" si="1"/>
        <v>0</v>
      </c>
      <c r="I13" s="130">
        <f>IF(A13="","",IF(AND(L13="yes",VLOOKUP(A13,'DID-list'!$A$6:$L$265,10)&lt;&gt;"R",VLOOKUP(A13,'DID-list'!$A$6:$L$265,10)&lt;&gt;"NA"),H13,0))</f>
      </c>
      <c r="J13" s="130">
        <f>IF(A13="","",IF(AND(L13="yes",VLOOKUP(A13,'DID-list'!$A$6:$L$265,11)&lt;&gt;"Y",VLOOKUP(A13,'DID-list'!$A$6:$L$265,11)&lt;&gt;"NA"),H13,0))</f>
      </c>
      <c r="K13" s="121">
        <f t="shared" si="2"/>
      </c>
      <c r="L13" s="146"/>
      <c r="M13" s="83"/>
      <c r="N13" s="104"/>
      <c r="O13" s="85"/>
    </row>
    <row r="14" spans="1:15" ht="15">
      <c r="A14" s="143"/>
      <c r="B14" s="127">
        <f>IF($A14&gt;0,VLOOKUP($A14,'DID-list'!$A$6:$L$265,2,FALSE),"")</f>
      </c>
      <c r="C14" s="127" t="e">
        <f>VLOOKUP($A14,'DID-list'!$A$6:$L$265,8,FALSE)</f>
        <v>#N/A</v>
      </c>
      <c r="D14" s="127" t="e">
        <f>VLOOKUP($A14,'DID-list'!$A$6:$L$265,9,FALSE)</f>
        <v>#N/A</v>
      </c>
      <c r="E14" s="145"/>
      <c r="F14" s="145"/>
      <c r="G14" s="130">
        <f t="shared" si="0"/>
        <v>0</v>
      </c>
      <c r="H14" s="129">
        <f t="shared" si="1"/>
        <v>0</v>
      </c>
      <c r="I14" s="130">
        <f>IF(A14="","",IF(AND(L14="yes",VLOOKUP(A14,'DID-list'!$A$6:$L$265,10)&lt;&gt;"R",VLOOKUP(A14,'DID-list'!$A$6:$L$265,10)&lt;&gt;"NA"),H14,0))</f>
      </c>
      <c r="J14" s="130">
        <f>IF(A14="","",IF(AND(L14="yes",VLOOKUP(A14,'DID-list'!$A$6:$L$265,11)&lt;&gt;"Y",VLOOKUP(A14,'DID-list'!$A$6:$L$265,11)&lt;&gt;"NA"),H14,0))</f>
      </c>
      <c r="K14" s="121">
        <f t="shared" si="2"/>
      </c>
      <c r="L14" s="146"/>
      <c r="M14" s="83"/>
      <c r="N14" s="104"/>
      <c r="O14" s="85"/>
    </row>
    <row r="15" spans="1:15" ht="15">
      <c r="A15" s="143"/>
      <c r="B15" s="127">
        <f>IF($A15&gt;0,VLOOKUP($A15,'DID-list'!$A$6:$L$265,2,FALSE),"")</f>
      </c>
      <c r="C15" s="127" t="e">
        <f>VLOOKUP($A15,'DID-list'!$A$6:$L$265,8,FALSE)</f>
        <v>#N/A</v>
      </c>
      <c r="D15" s="127" t="e">
        <f>VLOOKUP($A15,'DID-list'!$A$6:$L$265,9,FALSE)</f>
        <v>#N/A</v>
      </c>
      <c r="E15" s="145"/>
      <c r="F15" s="145"/>
      <c r="G15" s="130">
        <f t="shared" si="0"/>
        <v>0</v>
      </c>
      <c r="H15" s="129">
        <f t="shared" si="1"/>
        <v>0</v>
      </c>
      <c r="I15" s="130">
        <f>IF(A15="","",IF(AND(L15="yes",VLOOKUP(A15,'DID-list'!$A$6:$L$265,10)&lt;&gt;"R",VLOOKUP(A15,'DID-list'!$A$6:$L$265,10)&lt;&gt;"NA"),H15,0))</f>
      </c>
      <c r="J15" s="130">
        <f>IF(A15="","",IF(AND(L15="yes",VLOOKUP(A15,'DID-list'!$A$6:$L$265,11)&lt;&gt;"Y",VLOOKUP(A15,'DID-list'!$A$6:$L$265,11)&lt;&gt;"NA"),H15,0))</f>
      </c>
      <c r="K15" s="121">
        <f t="shared" si="2"/>
      </c>
      <c r="L15" s="146"/>
      <c r="M15" s="83"/>
      <c r="N15" s="104"/>
      <c r="O15" s="85"/>
    </row>
    <row r="16" spans="1:15" ht="15">
      <c r="A16" s="143"/>
      <c r="B16" s="127">
        <f>IF($A16&gt;0,VLOOKUP($A16,'DID-list'!$A$6:$L$265,2,FALSE),"")</f>
      </c>
      <c r="C16" s="127" t="e">
        <f>VLOOKUP($A16,'DID-list'!$A$6:$L$265,8,FALSE)</f>
        <v>#N/A</v>
      </c>
      <c r="D16" s="127" t="e">
        <f>VLOOKUP($A16,'DID-list'!$A$6:$L$265,9,FALSE)</f>
        <v>#N/A</v>
      </c>
      <c r="E16" s="145"/>
      <c r="F16" s="145"/>
      <c r="G16" s="130">
        <f t="shared" si="0"/>
        <v>0</v>
      </c>
      <c r="H16" s="129">
        <f t="shared" si="1"/>
        <v>0</v>
      </c>
      <c r="I16" s="130">
        <f>IF(A16="","",IF(AND(L16="yes",VLOOKUP(A16,'DID-list'!$A$6:$L$265,10)&lt;&gt;"R",VLOOKUP(A16,'DID-list'!$A$6:$L$265,10)&lt;&gt;"NA"),H16,0))</f>
      </c>
      <c r="J16" s="130">
        <f>IF(A16="","",IF(AND(L16="yes",VLOOKUP(A16,'DID-list'!$A$6:$L$265,11)&lt;&gt;"Y",VLOOKUP(A16,'DID-list'!$A$6:$L$265,11)&lt;&gt;"NA"),H16,0))</f>
      </c>
      <c r="K16" s="121">
        <f t="shared" si="2"/>
      </c>
      <c r="L16" s="146"/>
      <c r="M16" s="83"/>
      <c r="N16" s="104"/>
      <c r="O16" s="85"/>
    </row>
    <row r="17" spans="1:15" ht="15">
      <c r="A17" s="143"/>
      <c r="B17" s="127">
        <f>IF($A17&gt;0,VLOOKUP($A17,'DID-list'!$A$6:$L$265,2,FALSE),"")</f>
      </c>
      <c r="C17" s="127" t="e">
        <f>VLOOKUP($A17,'DID-list'!$A$6:$L$265,8,FALSE)</f>
        <v>#N/A</v>
      </c>
      <c r="D17" s="127" t="e">
        <f>VLOOKUP($A17,'DID-list'!$A$6:$L$265,9,FALSE)</f>
        <v>#N/A</v>
      </c>
      <c r="E17" s="145"/>
      <c r="F17" s="145"/>
      <c r="G17" s="130">
        <f t="shared" si="0"/>
        <v>0</v>
      </c>
      <c r="H17" s="129">
        <f t="shared" si="1"/>
        <v>0</v>
      </c>
      <c r="I17" s="130">
        <f>IF(A17="","",IF(AND(L17="yes",VLOOKUP(A17,'DID-list'!$A$6:$L$265,10)&lt;&gt;"R",VLOOKUP(A17,'DID-list'!$A$6:$L$265,10)&lt;&gt;"NA"),H17,0))</f>
      </c>
      <c r="J17" s="130">
        <f>IF(A17="","",IF(AND(L17="yes",VLOOKUP(A17,'DID-list'!$A$6:$L$265,11)&lt;&gt;"Y",VLOOKUP(A17,'DID-list'!$A$6:$L$265,11)&lt;&gt;"NA"),H17,0))</f>
      </c>
      <c r="K17" s="121">
        <f t="shared" si="2"/>
      </c>
      <c r="L17" s="146"/>
      <c r="M17" s="83"/>
      <c r="N17" s="104"/>
      <c r="O17" s="85"/>
    </row>
    <row r="18" spans="1:15" ht="15">
      <c r="A18" s="143"/>
      <c r="B18" s="127">
        <f>IF($A18&gt;0,VLOOKUP($A18,'DID-list'!$A$6:$L$265,2,FALSE),"")</f>
      </c>
      <c r="C18" s="127" t="e">
        <f>VLOOKUP($A18,'DID-list'!$A$6:$L$265,8,FALSE)</f>
        <v>#N/A</v>
      </c>
      <c r="D18" s="127" t="e">
        <f>VLOOKUP($A18,'DID-list'!$A$6:$L$265,9,FALSE)</f>
        <v>#N/A</v>
      </c>
      <c r="E18" s="145"/>
      <c r="F18" s="145"/>
      <c r="G18" s="130">
        <f t="shared" si="0"/>
        <v>0</v>
      </c>
      <c r="H18" s="129">
        <f t="shared" si="1"/>
        <v>0</v>
      </c>
      <c r="I18" s="130">
        <f>IF(A18="","",IF(AND(L18="yes",VLOOKUP(A18,'DID-list'!$A$6:$L$265,10)&lt;&gt;"R",VLOOKUP(A18,'DID-list'!$A$6:$L$265,10)&lt;&gt;"NA"),H18,0))</f>
      </c>
      <c r="J18" s="130">
        <f>IF(A18="","",IF(AND(L18="yes",VLOOKUP(A18,'DID-list'!$A$6:$L$265,11)&lt;&gt;"Y",VLOOKUP(A18,'DID-list'!$A$6:$L$265,11)&lt;&gt;"NA"),H18,0))</f>
      </c>
      <c r="K18" s="121">
        <f t="shared" si="2"/>
      </c>
      <c r="L18" s="146"/>
      <c r="M18" s="83"/>
      <c r="N18" s="104"/>
      <c r="O18" s="85"/>
    </row>
    <row r="19" spans="1:15" ht="15">
      <c r="A19" s="143"/>
      <c r="B19" s="127">
        <f>IF($A19&gt;0,VLOOKUP($A19,'DID-list'!$A$6:$L$265,2,FALSE),"")</f>
      </c>
      <c r="C19" s="127" t="e">
        <f>VLOOKUP($A19,'DID-list'!$A$6:$L$265,8,FALSE)</f>
        <v>#N/A</v>
      </c>
      <c r="D19" s="127" t="e">
        <f>VLOOKUP($A19,'DID-list'!$A$6:$L$265,9,FALSE)</f>
        <v>#N/A</v>
      </c>
      <c r="E19" s="145"/>
      <c r="F19" s="145"/>
      <c r="G19" s="130">
        <f t="shared" si="0"/>
        <v>0</v>
      </c>
      <c r="H19" s="129">
        <f t="shared" si="1"/>
        <v>0</v>
      </c>
      <c r="I19" s="130">
        <f>IF(A19="","",IF(AND(L19="yes",VLOOKUP(A19,'DID-list'!$A$6:$L$265,10)&lt;&gt;"R",VLOOKUP(A19,'DID-list'!$A$6:$L$265,10)&lt;&gt;"NA"),H19,0))</f>
      </c>
      <c r="J19" s="130">
        <f>IF(A19="","",IF(AND(L19="yes",VLOOKUP(A19,'DID-list'!$A$6:$L$265,11)&lt;&gt;"Y",VLOOKUP(A19,'DID-list'!$A$6:$L$265,11)&lt;&gt;"NA"),H19,0))</f>
      </c>
      <c r="K19" s="121">
        <f t="shared" si="2"/>
      </c>
      <c r="L19" s="146"/>
      <c r="M19" s="83"/>
      <c r="N19" s="104"/>
      <c r="O19" s="85"/>
    </row>
    <row r="20" spans="1:15" ht="15">
      <c r="A20" s="143"/>
      <c r="B20" s="127">
        <f>IF($A20&gt;0,VLOOKUP($A20,'DID-list'!$A$6:$L$265,2,FALSE),"")</f>
      </c>
      <c r="C20" s="127" t="e">
        <f>VLOOKUP($A20,'DID-list'!$A$6:$L$265,8,FALSE)</f>
        <v>#N/A</v>
      </c>
      <c r="D20" s="127" t="e">
        <f>VLOOKUP($A20,'DID-list'!$A$6:$L$265,9,FALSE)</f>
        <v>#N/A</v>
      </c>
      <c r="E20" s="145"/>
      <c r="F20" s="145"/>
      <c r="G20" s="130">
        <f t="shared" si="0"/>
        <v>0</v>
      </c>
      <c r="H20" s="129">
        <f t="shared" si="1"/>
        <v>0</v>
      </c>
      <c r="I20" s="130">
        <f>IF(A20="","",IF(AND(L20="yes",VLOOKUP(A20,'DID-list'!$A$6:$L$265,10)&lt;&gt;"R",VLOOKUP(A20,'DID-list'!$A$6:$L$265,10)&lt;&gt;"NA"),H20,0))</f>
      </c>
      <c r="J20" s="130">
        <f>IF(A20="","",IF(AND(L20="yes",VLOOKUP(A20,'DID-list'!$A$6:$L$265,11)&lt;&gt;"Y",VLOOKUP(A20,'DID-list'!$A$6:$L$265,11)&lt;&gt;"NA"),H20,0))</f>
      </c>
      <c r="K20" s="121">
        <f t="shared" si="2"/>
      </c>
      <c r="L20" s="146"/>
      <c r="M20" s="83"/>
      <c r="N20" s="104"/>
      <c r="O20" s="85"/>
    </row>
    <row r="21" spans="1:15" ht="15">
      <c r="A21" s="143"/>
      <c r="B21" s="127">
        <f>IF($A21&gt;0,VLOOKUP($A21,'DID-list'!$A$6:$L$265,2,FALSE),"")</f>
      </c>
      <c r="C21" s="127" t="e">
        <f>VLOOKUP($A21,'DID-list'!$A$6:$L$265,8,FALSE)</f>
        <v>#N/A</v>
      </c>
      <c r="D21" s="127" t="e">
        <f>VLOOKUP($A21,'DID-list'!$A$6:$L$265,9,FALSE)</f>
        <v>#N/A</v>
      </c>
      <c r="E21" s="145"/>
      <c r="F21" s="145"/>
      <c r="G21" s="130">
        <f t="shared" si="0"/>
        <v>0</v>
      </c>
      <c r="H21" s="129">
        <f t="shared" si="1"/>
        <v>0</v>
      </c>
      <c r="I21" s="130">
        <f>IF(A21="","",IF(AND(L21="yes",VLOOKUP(A21,'DID-list'!$A$6:$L$265,10)&lt;&gt;"R",VLOOKUP(A21,'DID-list'!$A$6:$L$265,10)&lt;&gt;"NA"),H21,0))</f>
      </c>
      <c r="J21" s="130">
        <f>IF(A21="","",IF(AND(L21="yes",VLOOKUP(A21,'DID-list'!$A$6:$L$265,11)&lt;&gt;"Y",VLOOKUP(A21,'DID-list'!$A$6:$L$265,11)&lt;&gt;"NA"),H21,0))</f>
      </c>
      <c r="K21" s="121">
        <f t="shared" si="2"/>
      </c>
      <c r="L21" s="146"/>
      <c r="M21" s="83"/>
      <c r="N21" s="104"/>
      <c r="O21" s="85"/>
    </row>
    <row r="22" spans="1:15" ht="15">
      <c r="A22" s="143"/>
      <c r="B22" s="127">
        <f>IF($A22&gt;0,VLOOKUP($A22,'DID-list'!$A$6:$L$265,2,FALSE),"")</f>
      </c>
      <c r="C22" s="127" t="e">
        <f>VLOOKUP($A22,'DID-list'!$A$6:$L$265,8,FALSE)</f>
        <v>#N/A</v>
      </c>
      <c r="D22" s="127" t="e">
        <f>VLOOKUP($A22,'DID-list'!$A$6:$L$265,9,FALSE)</f>
        <v>#N/A</v>
      </c>
      <c r="E22" s="145"/>
      <c r="F22" s="145"/>
      <c r="G22" s="130">
        <f t="shared" si="0"/>
        <v>0</v>
      </c>
      <c r="H22" s="129">
        <f t="shared" si="1"/>
        <v>0</v>
      </c>
      <c r="I22" s="130">
        <f>IF(A22="","",IF(AND(L22="yes",VLOOKUP(A22,'DID-list'!$A$6:$L$265,10)&lt;&gt;"R",VLOOKUP(A22,'DID-list'!$A$6:$L$265,10)&lt;&gt;"NA"),H22,0))</f>
      </c>
      <c r="J22" s="130">
        <f>IF(A22="","",IF(AND(L22="yes",VLOOKUP(A22,'DID-list'!$A$6:$L$265,11)&lt;&gt;"Y",VLOOKUP(A22,'DID-list'!$A$6:$L$265,11)&lt;&gt;"NA"),H22,0))</f>
      </c>
      <c r="K22" s="121">
        <f t="shared" si="2"/>
      </c>
      <c r="L22" s="146"/>
      <c r="M22" s="83"/>
      <c r="N22" s="104"/>
      <c r="O22" s="85"/>
    </row>
    <row r="23" spans="1:15" ht="15">
      <c r="A23" s="143"/>
      <c r="B23" s="127">
        <f>IF($A23&gt;0,VLOOKUP($A23,'DID-list'!$A$6:$L$265,2,FALSE),"")</f>
      </c>
      <c r="C23" s="127" t="e">
        <f>VLOOKUP($A23,'DID-list'!$A$6:$L$265,8,FALSE)</f>
        <v>#N/A</v>
      </c>
      <c r="D23" s="127" t="e">
        <f>VLOOKUP($A23,'DID-list'!$A$6:$L$265,9,FALSE)</f>
        <v>#N/A</v>
      </c>
      <c r="E23" s="145"/>
      <c r="F23" s="145"/>
      <c r="G23" s="130">
        <f t="shared" si="0"/>
        <v>0</v>
      </c>
      <c r="H23" s="129">
        <f t="shared" si="1"/>
        <v>0</v>
      </c>
      <c r="I23" s="130">
        <f>IF(A23="","",IF(AND(L23="yes",VLOOKUP(A23,'DID-list'!$A$6:$L$265,10)&lt;&gt;"R",VLOOKUP(A23,'DID-list'!$A$6:$L$265,10)&lt;&gt;"NA"),H23,0))</f>
      </c>
      <c r="J23" s="130">
        <f>IF(A23="","",IF(AND(L23="yes",VLOOKUP(A23,'DID-list'!$A$6:$L$265,11)&lt;&gt;"Y",VLOOKUP(A23,'DID-list'!$A$6:$L$265,11)&lt;&gt;"NA"),H23,0))</f>
      </c>
      <c r="K23" s="121">
        <f t="shared" si="2"/>
      </c>
      <c r="L23" s="146"/>
      <c r="M23" s="83"/>
      <c r="N23" s="104"/>
      <c r="O23" s="85"/>
    </row>
    <row r="24" spans="1:15" ht="15">
      <c r="A24" s="143"/>
      <c r="B24" s="127">
        <f>IF($A24&gt;0,VLOOKUP($A24,'DID-list'!$A$6:$L$265,2,FALSE),"")</f>
      </c>
      <c r="C24" s="127" t="e">
        <f>VLOOKUP($A24,'DID-list'!$A$6:$L$265,8,FALSE)</f>
        <v>#N/A</v>
      </c>
      <c r="D24" s="127" t="e">
        <f>VLOOKUP($A24,'DID-list'!$A$6:$L$265,9,FALSE)</f>
        <v>#N/A</v>
      </c>
      <c r="E24" s="145"/>
      <c r="F24" s="145"/>
      <c r="G24" s="130">
        <f t="shared" si="0"/>
        <v>0</v>
      </c>
      <c r="H24" s="129">
        <f t="shared" si="1"/>
        <v>0</v>
      </c>
      <c r="I24" s="130">
        <f>IF(A24="","",IF(AND(L24="yes",VLOOKUP(A24,'DID-list'!$A$6:$L$265,10)&lt;&gt;"R",VLOOKUP(A24,'DID-list'!$A$6:$L$265,10)&lt;&gt;"NA"),H24,0))</f>
      </c>
      <c r="J24" s="130">
        <f>IF(A24="","",IF(AND(L24="yes",VLOOKUP(A24,'DID-list'!$A$6:$L$265,11)&lt;&gt;"Y",VLOOKUP(A24,'DID-list'!$A$6:$L$265,11)&lt;&gt;"NA"),H24,0))</f>
      </c>
      <c r="K24" s="121">
        <f t="shared" si="2"/>
      </c>
      <c r="L24" s="146"/>
      <c r="M24" s="83"/>
      <c r="N24" s="104"/>
      <c r="O24" s="85"/>
    </row>
    <row r="25" spans="1:15" ht="15">
      <c r="A25" s="143"/>
      <c r="B25" s="127">
        <f>IF($A25&gt;0,VLOOKUP($A25,'DID-list'!$A$6:$L$265,2,FALSE),"")</f>
      </c>
      <c r="C25" s="127" t="e">
        <f>VLOOKUP($A25,'DID-list'!$A$6:$L$265,8,FALSE)</f>
        <v>#N/A</v>
      </c>
      <c r="D25" s="127" t="e">
        <f>VLOOKUP($A25,'DID-list'!$A$6:$L$265,9,FALSE)</f>
        <v>#N/A</v>
      </c>
      <c r="E25" s="145"/>
      <c r="F25" s="145"/>
      <c r="G25" s="130">
        <f t="shared" si="0"/>
        <v>0</v>
      </c>
      <c r="H25" s="129">
        <f t="shared" si="1"/>
        <v>0</v>
      </c>
      <c r="I25" s="130">
        <f>IF(A25="","",IF(AND(L25="yes",VLOOKUP(A25,'DID-list'!$A$6:$L$265,10)&lt;&gt;"R",VLOOKUP(A25,'DID-list'!$A$6:$L$265,10)&lt;&gt;"NA"),H25,0))</f>
      </c>
      <c r="J25" s="130">
        <f>IF(A25="","",IF(AND(L25="yes",VLOOKUP(A25,'DID-list'!$A$6:$L$265,11)&lt;&gt;"Y",VLOOKUP(A25,'DID-list'!$A$6:$L$265,11)&lt;&gt;"NA"),H25,0))</f>
      </c>
      <c r="K25" s="121">
        <f t="shared" si="2"/>
      </c>
      <c r="L25" s="146"/>
      <c r="M25" s="83"/>
      <c r="N25" s="104"/>
      <c r="O25" s="85"/>
    </row>
    <row r="26" spans="1:15" ht="15">
      <c r="A26" s="143"/>
      <c r="B26" s="127">
        <f>IF($A26&gt;0,VLOOKUP($A26,'DID-list'!$A$6:$L$265,2,FALSE),"")</f>
      </c>
      <c r="C26" s="127" t="e">
        <f>VLOOKUP($A26,'DID-list'!$A$6:$L$265,8,FALSE)</f>
        <v>#N/A</v>
      </c>
      <c r="D26" s="127" t="e">
        <f>VLOOKUP($A26,'DID-list'!$A$6:$L$265,9,FALSE)</f>
        <v>#N/A</v>
      </c>
      <c r="E26" s="145"/>
      <c r="F26" s="145"/>
      <c r="G26" s="130">
        <f t="shared" si="0"/>
        <v>0</v>
      </c>
      <c r="H26" s="129">
        <f t="shared" si="1"/>
        <v>0</v>
      </c>
      <c r="I26" s="130">
        <f>IF(A26="","",IF(AND(L26="yes",VLOOKUP(A26,'DID-list'!$A$6:$L$265,10)&lt;&gt;"R",VLOOKUP(A26,'DID-list'!$A$6:$L$265,10)&lt;&gt;"NA"),H26,0))</f>
      </c>
      <c r="J26" s="130">
        <f>IF(A26="","",IF(AND(L26="yes",VLOOKUP(A26,'DID-list'!$A$6:$L$265,11)&lt;&gt;"Y",VLOOKUP(A26,'DID-list'!$A$6:$L$265,11)&lt;&gt;"NA"),H26,0))</f>
      </c>
      <c r="K26" s="121">
        <f t="shared" si="2"/>
      </c>
      <c r="L26" s="146"/>
      <c r="M26" s="83"/>
      <c r="N26" s="104"/>
      <c r="O26" s="85"/>
    </row>
    <row r="27" spans="1:15" ht="15">
      <c r="A27" s="143"/>
      <c r="B27" s="127">
        <f>IF($A27&gt;0,VLOOKUP($A27,'DID-list'!$A$6:$L$265,2,FALSE),"")</f>
      </c>
      <c r="C27" s="127" t="e">
        <f>VLOOKUP($A27,'DID-list'!$A$6:$L$265,8,FALSE)</f>
        <v>#N/A</v>
      </c>
      <c r="D27" s="127" t="e">
        <f>VLOOKUP($A27,'DID-list'!$A$6:$L$265,9,FALSE)</f>
        <v>#N/A</v>
      </c>
      <c r="E27" s="145"/>
      <c r="F27" s="145"/>
      <c r="G27" s="130">
        <f t="shared" si="0"/>
        <v>0</v>
      </c>
      <c r="H27" s="129">
        <f t="shared" si="1"/>
        <v>0</v>
      </c>
      <c r="I27" s="130">
        <f>IF(A27="","",IF(AND(L27="yes",VLOOKUP(A27,'DID-list'!$A$6:$L$265,10)&lt;&gt;"R",VLOOKUP(A27,'DID-list'!$A$6:$L$265,10)&lt;&gt;"NA"),H27,0))</f>
      </c>
      <c r="J27" s="130">
        <f>IF(A27="","",IF(AND(L27="yes",VLOOKUP(A27,'DID-list'!$A$6:$L$265,11)&lt;&gt;"Y",VLOOKUP(A27,'DID-list'!$A$6:$L$265,11)&lt;&gt;"NA"),H27,0))</f>
      </c>
      <c r="K27" s="121">
        <f t="shared" si="2"/>
      </c>
      <c r="L27" s="146"/>
      <c r="M27" s="83"/>
      <c r="N27" s="104"/>
      <c r="O27" s="85"/>
    </row>
    <row r="28" spans="1:15" ht="15">
      <c r="A28" s="143"/>
      <c r="B28" s="127">
        <f>IF($A28&gt;0,VLOOKUP($A28,'DID-list'!$A$6:$L$265,2,FALSE),"")</f>
      </c>
      <c r="C28" s="127" t="e">
        <f>VLOOKUP($A28,'DID-list'!$A$6:$L$265,8,FALSE)</f>
        <v>#N/A</v>
      </c>
      <c r="D28" s="127" t="e">
        <f>VLOOKUP($A28,'DID-list'!$A$6:$L$265,9,FALSE)</f>
        <v>#N/A</v>
      </c>
      <c r="E28" s="145"/>
      <c r="F28" s="145"/>
      <c r="G28" s="130">
        <f t="shared" si="0"/>
        <v>0</v>
      </c>
      <c r="H28" s="129">
        <f t="shared" si="1"/>
        <v>0</v>
      </c>
      <c r="I28" s="130">
        <f>IF(A28="","",IF(AND(L28="yes",VLOOKUP(A28,'DID-list'!$A$6:$L$265,10)&lt;&gt;"R",VLOOKUP(A28,'DID-list'!$A$6:$L$265,10)&lt;&gt;"NA"),H28,0))</f>
      </c>
      <c r="J28" s="130">
        <f>IF(A28="","",IF(AND(L28="yes",VLOOKUP(A28,'DID-list'!$A$6:$L$265,11)&lt;&gt;"Y",VLOOKUP(A28,'DID-list'!$A$6:$L$265,11)&lt;&gt;"NA"),H28,0))</f>
      </c>
      <c r="K28" s="121">
        <f t="shared" si="2"/>
      </c>
      <c r="L28" s="146"/>
      <c r="M28" s="83"/>
      <c r="N28" s="104"/>
      <c r="O28" s="85"/>
    </row>
    <row r="29" spans="1:15" ht="15">
      <c r="A29" s="143"/>
      <c r="B29" s="127">
        <f>IF($A29&gt;0,VLOOKUP($A29,'DID-list'!$A$6:$L$265,2,FALSE),"")</f>
      </c>
      <c r="C29" s="127" t="e">
        <f>VLOOKUP($A29,'DID-list'!$A$6:$L$265,8,FALSE)</f>
        <v>#N/A</v>
      </c>
      <c r="D29" s="127" t="e">
        <f>VLOOKUP($A29,'DID-list'!$A$6:$L$265,9,FALSE)</f>
        <v>#N/A</v>
      </c>
      <c r="E29" s="145"/>
      <c r="F29" s="145"/>
      <c r="G29" s="130">
        <f t="shared" si="0"/>
        <v>0</v>
      </c>
      <c r="H29" s="129">
        <f t="shared" si="1"/>
        <v>0</v>
      </c>
      <c r="I29" s="130">
        <f>IF(A29="","",IF(AND(L29="yes",VLOOKUP(A29,'DID-list'!$A$6:$L$265,10)&lt;&gt;"R",VLOOKUP(A29,'DID-list'!$A$6:$L$265,10)&lt;&gt;"NA"),H29,0))</f>
      </c>
      <c r="J29" s="130">
        <f>IF(A29="","",IF(AND(L29="yes",VLOOKUP(A29,'DID-list'!$A$6:$L$265,11)&lt;&gt;"Y",VLOOKUP(A29,'DID-list'!$A$6:$L$265,11)&lt;&gt;"NA"),H29,0))</f>
      </c>
      <c r="K29" s="121">
        <f t="shared" si="2"/>
      </c>
      <c r="L29" s="146"/>
      <c r="M29" s="83"/>
      <c r="O29" s="85"/>
    </row>
    <row r="30" spans="1:15" ht="15">
      <c r="A30" s="143"/>
      <c r="B30" s="127">
        <f>IF($A30&gt;0,VLOOKUP($A30,'DID-list'!$A$6:$L$265,2,FALSE),"")</f>
      </c>
      <c r="C30" s="127" t="e">
        <f>VLOOKUP($A30,'DID-list'!$A$6:$L$265,8,FALSE)</f>
        <v>#N/A</v>
      </c>
      <c r="D30" s="127" t="e">
        <f>VLOOKUP($A30,'DID-list'!$A$6:$L$265,9,FALSE)</f>
        <v>#N/A</v>
      </c>
      <c r="E30" s="145"/>
      <c r="F30" s="145"/>
      <c r="G30" s="130">
        <f t="shared" si="0"/>
        <v>0</v>
      </c>
      <c r="H30" s="129">
        <f t="shared" si="1"/>
        <v>0</v>
      </c>
      <c r="I30" s="130">
        <f>IF(A30="","",IF(AND(L30="yes",VLOOKUP(A30,'DID-list'!$A$6:$L$265,10)&lt;&gt;"R",VLOOKUP(A30,'DID-list'!$A$6:$L$265,10)&lt;&gt;"NA"),H30,0))</f>
      </c>
      <c r="J30" s="130">
        <f>IF(A30="","",IF(AND(L30="yes",VLOOKUP(A30,'DID-list'!$A$6:$L$265,11)&lt;&gt;"Y",VLOOKUP(A30,'DID-list'!$A$6:$L$265,11)&lt;&gt;"NA"),H30,0))</f>
      </c>
      <c r="K30" s="121">
        <f t="shared" si="2"/>
      </c>
      <c r="L30" s="146"/>
      <c r="M30" s="83"/>
      <c r="N30" s="104"/>
      <c r="O30" s="85"/>
    </row>
    <row r="31" spans="1:15" ht="15">
      <c r="A31" s="143"/>
      <c r="B31" s="127">
        <f>IF($A31&gt;0,VLOOKUP($A31,'DID-list'!$A$6:$L$265,2,FALSE),"")</f>
      </c>
      <c r="C31" s="127" t="e">
        <f>VLOOKUP($A31,'DID-list'!$A$6:$L$265,8,FALSE)</f>
        <v>#N/A</v>
      </c>
      <c r="D31" s="127" t="e">
        <f>VLOOKUP($A31,'DID-list'!$A$6:$L$265,9,FALSE)</f>
        <v>#N/A</v>
      </c>
      <c r="E31" s="145"/>
      <c r="F31" s="145"/>
      <c r="G31" s="130">
        <f t="shared" si="0"/>
        <v>0</v>
      </c>
      <c r="H31" s="129">
        <f t="shared" si="1"/>
        <v>0</v>
      </c>
      <c r="I31" s="130">
        <f>IF(A31="","",IF(AND(L31="yes",VLOOKUP(A31,'DID-list'!$A$6:$L$265,10)&lt;&gt;"R",VLOOKUP(A31,'DID-list'!$A$6:$L$265,10)&lt;&gt;"NA"),H31,0))</f>
      </c>
      <c r="J31" s="130">
        <f>IF(A31="","",IF(AND(L31="yes",VLOOKUP(A31,'DID-list'!$A$6:$L$265,11)&lt;&gt;"Y",VLOOKUP(A31,'DID-list'!$A$6:$L$265,11)&lt;&gt;"NA"),H31,0))</f>
      </c>
      <c r="K31" s="121">
        <f t="shared" si="2"/>
      </c>
      <c r="L31" s="146"/>
      <c r="M31" s="83"/>
      <c r="N31" s="85"/>
      <c r="O31" s="85"/>
    </row>
    <row r="32" spans="1:15" ht="15">
      <c r="A32" s="143"/>
      <c r="B32" s="127">
        <f>IF($A32&gt;0,VLOOKUP($A32,'DID-list'!$A$6:$L$265,2,FALSE),"")</f>
      </c>
      <c r="C32" s="127" t="e">
        <f>VLOOKUP($A32,'DID-list'!$A$6:$L$265,8,FALSE)</f>
        <v>#N/A</v>
      </c>
      <c r="D32" s="127" t="e">
        <f>VLOOKUP($A32,'DID-list'!$A$6:$L$265,9,FALSE)</f>
        <v>#N/A</v>
      </c>
      <c r="E32" s="145"/>
      <c r="F32" s="145"/>
      <c r="G32" s="130">
        <f t="shared" si="0"/>
        <v>0</v>
      </c>
      <c r="H32" s="129">
        <f t="shared" si="1"/>
        <v>0</v>
      </c>
      <c r="I32" s="130">
        <f>IF(A32="","",IF(AND(L32="yes",VLOOKUP(A32,'DID-list'!$A$6:$L$265,10)&lt;&gt;"R",VLOOKUP(A32,'DID-list'!$A$6:$L$265,10)&lt;&gt;"NA"),H32,0))</f>
      </c>
      <c r="J32" s="130">
        <f>IF(A32="","",IF(AND(L32="yes",VLOOKUP(A32,'DID-list'!$A$6:$L$265,11)&lt;&gt;"Y",VLOOKUP(A32,'DID-list'!$A$6:$L$265,11)&lt;&gt;"NA"),H32,0))</f>
      </c>
      <c r="K32" s="121">
        <f t="shared" si="2"/>
      </c>
      <c r="L32" s="146"/>
      <c r="M32" s="83"/>
      <c r="N32" s="104"/>
      <c r="O32" s="85"/>
    </row>
    <row r="33" spans="1:15" ht="15">
      <c r="A33" s="143"/>
      <c r="B33" s="127">
        <f>IF($A33&gt;0,VLOOKUP($A33,'DID-list'!$A$6:$L$265,2,FALSE),"")</f>
      </c>
      <c r="C33" s="127" t="e">
        <f>VLOOKUP($A33,'DID-list'!$A$6:$L$265,8,FALSE)</f>
        <v>#N/A</v>
      </c>
      <c r="D33" s="127" t="e">
        <f>VLOOKUP($A33,'DID-list'!$A$6:$L$265,9,FALSE)</f>
        <v>#N/A</v>
      </c>
      <c r="E33" s="145"/>
      <c r="F33" s="145"/>
      <c r="G33" s="130">
        <f t="shared" si="0"/>
        <v>0</v>
      </c>
      <c r="H33" s="129">
        <f t="shared" si="1"/>
        <v>0</v>
      </c>
      <c r="I33" s="130">
        <f>IF(A33="","",IF(AND(L33="yes",VLOOKUP(A33,'DID-list'!$A$6:$L$265,10)&lt;&gt;"R",VLOOKUP(A33,'DID-list'!$A$6:$L$265,10)&lt;&gt;"NA"),H33,0))</f>
      </c>
      <c r="J33" s="130">
        <f>IF(A33="","",IF(AND(L33="yes",VLOOKUP(A33,'DID-list'!$A$6:$L$265,11)&lt;&gt;"Y",VLOOKUP(A33,'DID-list'!$A$6:$L$265,11)&lt;&gt;"NA"),H33,0))</f>
      </c>
      <c r="K33" s="121">
        <f t="shared" si="2"/>
      </c>
      <c r="L33" s="146"/>
      <c r="M33" s="83"/>
      <c r="N33" s="85"/>
      <c r="O33" s="85"/>
    </row>
    <row r="34" spans="1:15" ht="15">
      <c r="A34" s="143"/>
      <c r="B34" s="127">
        <f>IF($A34&gt;0,VLOOKUP($A34,'DID-list'!$A$6:$L$265,2,FALSE),"")</f>
      </c>
      <c r="C34" s="127" t="e">
        <f>VLOOKUP($A34,'DID-list'!$A$6:$L$265,8,FALSE)</f>
        <v>#N/A</v>
      </c>
      <c r="D34" s="127" t="e">
        <f>VLOOKUP($A34,'DID-list'!$A$6:$L$265,9,FALSE)</f>
        <v>#N/A</v>
      </c>
      <c r="E34" s="145"/>
      <c r="F34" s="145"/>
      <c r="G34" s="130">
        <f t="shared" si="0"/>
        <v>0</v>
      </c>
      <c r="H34" s="129">
        <f t="shared" si="1"/>
        <v>0</v>
      </c>
      <c r="I34" s="130">
        <f>IF(A34="","",IF(AND(L34="yes",VLOOKUP(A34,'DID-list'!$A$6:$L$265,10)&lt;&gt;"R",VLOOKUP(A34,'DID-list'!$A$6:$L$265,10)&lt;&gt;"NA"),H34,0))</f>
      </c>
      <c r="J34" s="130">
        <f>IF(A34="","",IF(AND(L34="yes",VLOOKUP(A34,'DID-list'!$A$6:$L$265,11)&lt;&gt;"Y",VLOOKUP(A34,'DID-list'!$A$6:$L$265,11)&lt;&gt;"NA"),H34,0))</f>
      </c>
      <c r="K34" s="121">
        <f t="shared" si="2"/>
      </c>
      <c r="L34" s="146"/>
      <c r="M34" s="83"/>
      <c r="N34" s="105"/>
      <c r="O34" s="85"/>
    </row>
    <row r="35" spans="1:15" ht="15">
      <c r="A35" s="143"/>
      <c r="B35" s="127">
        <f>IF($A35&gt;0,VLOOKUP($A35,'DID-list'!$A$6:$L$265,2,FALSE),"")</f>
      </c>
      <c r="C35" s="127" t="e">
        <f>VLOOKUP($A35,'DID-list'!$A$6:$L$265,8,FALSE)</f>
        <v>#N/A</v>
      </c>
      <c r="D35" s="127" t="e">
        <f>VLOOKUP($A35,'DID-list'!$A$6:$L$265,9,FALSE)</f>
        <v>#N/A</v>
      </c>
      <c r="E35" s="145"/>
      <c r="F35" s="145"/>
      <c r="G35" s="130">
        <f t="shared" si="0"/>
        <v>0</v>
      </c>
      <c r="H35" s="129">
        <f t="shared" si="1"/>
        <v>0</v>
      </c>
      <c r="I35" s="130">
        <f>IF(A35="","",IF(AND(L35="yes",VLOOKUP(A35,'DID-list'!$A$6:$L$265,10)&lt;&gt;"R",VLOOKUP(A35,'DID-list'!$A$6:$L$265,10)&lt;&gt;"NA"),H35,0))</f>
      </c>
      <c r="J35" s="130">
        <f>IF(A35="","",IF(AND(L35="yes",VLOOKUP(A35,'DID-list'!$A$6:$L$265,11)&lt;&gt;"Y",VLOOKUP(A35,'DID-list'!$A$6:$L$265,11)&lt;&gt;"NA"),H35,0))</f>
      </c>
      <c r="K35" s="121">
        <f t="shared" si="2"/>
      </c>
      <c r="L35" s="146"/>
      <c r="M35" s="83"/>
      <c r="N35" s="105"/>
      <c r="O35" s="85"/>
    </row>
    <row r="36" spans="1:15" ht="15">
      <c r="A36" s="143"/>
      <c r="B36" s="127">
        <f>IF($A36&gt;0,VLOOKUP($A36,'DID-list'!$A$6:$L$265,2,FALSE),"")</f>
      </c>
      <c r="C36" s="127" t="e">
        <f>VLOOKUP($A36,'DID-list'!$A$6:$L$265,8,FALSE)</f>
        <v>#N/A</v>
      </c>
      <c r="D36" s="127" t="e">
        <f>VLOOKUP($A36,'DID-list'!$A$6:$L$265,9,FALSE)</f>
        <v>#N/A</v>
      </c>
      <c r="E36" s="145"/>
      <c r="F36" s="145"/>
      <c r="G36" s="130">
        <f t="shared" si="0"/>
        <v>0</v>
      </c>
      <c r="H36" s="129">
        <f t="shared" si="1"/>
        <v>0</v>
      </c>
      <c r="I36" s="130">
        <f>IF(A36="","",IF(AND(L36="yes",VLOOKUP(A36,'DID-list'!$A$6:$L$265,10)&lt;&gt;"R",VLOOKUP(A36,'DID-list'!$A$6:$L$265,10)&lt;&gt;"NA"),H36,0))</f>
      </c>
      <c r="J36" s="130">
        <f>IF(A36="","",IF(AND(L36="yes",VLOOKUP(A36,'DID-list'!$A$6:$L$265,11)&lt;&gt;"Y",VLOOKUP(A36,'DID-list'!$A$6:$L$265,11)&lt;&gt;"NA"),H36,0))</f>
      </c>
      <c r="K36" s="121">
        <f t="shared" si="2"/>
      </c>
      <c r="L36" s="146"/>
      <c r="M36" s="83"/>
      <c r="N36" s="85"/>
      <c r="O36" s="85"/>
    </row>
    <row r="37" spans="1:15" ht="15">
      <c r="A37" s="143"/>
      <c r="B37" s="127">
        <f>IF($A37&gt;0,VLOOKUP($A37,'DID-list'!$A$6:$L$265,2,FALSE),"")</f>
      </c>
      <c r="C37" s="127" t="e">
        <f>VLOOKUP($A37,'DID-list'!$A$6:$L$265,8,FALSE)</f>
        <v>#N/A</v>
      </c>
      <c r="D37" s="127" t="e">
        <f>VLOOKUP($A37,'DID-list'!$A$6:$L$265,9,FALSE)</f>
        <v>#N/A</v>
      </c>
      <c r="E37" s="145"/>
      <c r="F37" s="145"/>
      <c r="G37" s="130">
        <f t="shared" si="0"/>
        <v>0</v>
      </c>
      <c r="H37" s="129">
        <f t="shared" si="1"/>
        <v>0</v>
      </c>
      <c r="I37" s="130">
        <f>IF(A37="","",IF(AND(L37="yes",VLOOKUP(A37,'DID-list'!$A$6:$L$265,10)&lt;&gt;"R",VLOOKUP(A37,'DID-list'!$A$6:$L$265,10)&lt;&gt;"NA"),H37,0))</f>
      </c>
      <c r="J37" s="130">
        <f>IF(A37="","",IF(AND(L37="yes",VLOOKUP(A37,'DID-list'!$A$6:$L$265,11)&lt;&gt;"Y",VLOOKUP(A37,'DID-list'!$A$6:$L$265,11)&lt;&gt;"NA"),H37,0))</f>
      </c>
      <c r="K37" s="121">
        <f t="shared" si="2"/>
      </c>
      <c r="L37" s="146"/>
      <c r="M37" s="83"/>
      <c r="N37" s="85"/>
      <c r="O37" s="85"/>
    </row>
    <row r="38" spans="1:15" ht="15">
      <c r="A38" s="143"/>
      <c r="B38" s="127">
        <f>IF($A38&gt;0,VLOOKUP($A38,'DID-list'!$A$6:$L$265,2,FALSE),"")</f>
      </c>
      <c r="C38" s="127" t="e">
        <f>VLOOKUP($A38,'DID-list'!$A$6:$L$265,8,FALSE)</f>
        <v>#N/A</v>
      </c>
      <c r="D38" s="127" t="e">
        <f>VLOOKUP($A38,'DID-list'!$A$6:$L$265,9,FALSE)</f>
        <v>#N/A</v>
      </c>
      <c r="E38" s="145"/>
      <c r="F38" s="145"/>
      <c r="G38" s="130">
        <f t="shared" si="0"/>
        <v>0</v>
      </c>
      <c r="H38" s="129">
        <f t="shared" si="1"/>
        <v>0</v>
      </c>
      <c r="I38" s="130">
        <f>IF(A38="","",IF(AND(L38="yes",VLOOKUP(A38,'DID-list'!$A$6:$L$265,10)&lt;&gt;"R",VLOOKUP(A38,'DID-list'!$A$6:$L$265,10)&lt;&gt;"NA"),H38,0))</f>
      </c>
      <c r="J38" s="130">
        <f>IF(A38="","",IF(AND(L38="yes",VLOOKUP(A38,'DID-list'!$A$6:$L$265,11)&lt;&gt;"Y",VLOOKUP(A38,'DID-list'!$A$6:$L$265,11)&lt;&gt;"NA"),H38,0))</f>
      </c>
      <c r="K38" s="121">
        <f t="shared" si="2"/>
      </c>
      <c r="L38" s="146"/>
      <c r="M38" s="83"/>
      <c r="N38" s="85"/>
      <c r="O38" s="85"/>
    </row>
    <row r="39" spans="1:15" ht="15">
      <c r="A39" s="144"/>
      <c r="B39" s="127">
        <f>IF($A39&gt;0,VLOOKUP($A39,'DID-list'!$A$6:$L$265,2,FALSE),"")</f>
      </c>
      <c r="C39" s="127" t="e">
        <f>VLOOKUP($A39,'DID-list'!$A$6:$L$265,8,FALSE)</f>
        <v>#N/A</v>
      </c>
      <c r="D39" s="127" t="e">
        <f>VLOOKUP($A39,'DID-list'!$A$6:$L$265,9,FALSE)</f>
        <v>#N/A</v>
      </c>
      <c r="E39" s="145"/>
      <c r="F39" s="145"/>
      <c r="G39" s="130">
        <f t="shared" si="0"/>
        <v>0</v>
      </c>
      <c r="H39" s="129">
        <f t="shared" si="1"/>
        <v>0</v>
      </c>
      <c r="I39" s="130">
        <f>IF(A39="","",IF(AND(L39="yes",VLOOKUP(A39,'DID-list'!$A$6:$L$265,10)&lt;&gt;"R",VLOOKUP(A39,'DID-list'!$A$6:$L$265,10)&lt;&gt;"NA"),H39,0))</f>
      </c>
      <c r="J39" s="130">
        <f>IF(A39="","",IF(AND(L39="yes",VLOOKUP(A39,'DID-list'!$A$6:$L$265,11)&lt;&gt;"Y",VLOOKUP(A39,'DID-list'!$A$6:$L$265,11)&lt;&gt;"NA"),H39,0))</f>
      </c>
      <c r="K39" s="121">
        <f t="shared" si="2"/>
      </c>
      <c r="L39" s="146"/>
      <c r="M39" s="83"/>
      <c r="N39" s="85"/>
      <c r="O39" s="85"/>
    </row>
    <row r="40" spans="1:16" ht="15">
      <c r="A40" s="131"/>
      <c r="B40" s="132" t="s">
        <v>295</v>
      </c>
      <c r="C40" s="132"/>
      <c r="D40" s="132"/>
      <c r="E40" s="148"/>
      <c r="F40" s="80"/>
      <c r="G40" s="130">
        <f t="shared" si="0"/>
        <v>0</v>
      </c>
      <c r="H40" s="129">
        <f t="shared" si="1"/>
        <v>0</v>
      </c>
      <c r="I40" s="134"/>
      <c r="J40" s="133"/>
      <c r="K40" s="135"/>
      <c r="L40" s="120"/>
      <c r="M40" s="83"/>
      <c r="N40" s="106"/>
      <c r="O40" s="106"/>
      <c r="P40" s="107"/>
    </row>
    <row r="41" spans="1:15" ht="15">
      <c r="A41" s="136"/>
      <c r="B41" s="137" t="s">
        <v>290</v>
      </c>
      <c r="C41" s="114"/>
      <c r="D41" s="137"/>
      <c r="E41" s="123">
        <f>SUM(E5:E40)</f>
        <v>0</v>
      </c>
      <c r="F41" s="147"/>
      <c r="G41" s="89">
        <f>SUM(G5:G40)</f>
        <v>0</v>
      </c>
      <c r="H41" s="89">
        <f>SUM(H5:H40)</f>
        <v>0</v>
      </c>
      <c r="I41" s="89">
        <f>SUM(I5:I40)</f>
        <v>0</v>
      </c>
      <c r="J41" s="89">
        <f>SUM(J5:J40)</f>
        <v>0</v>
      </c>
      <c r="K41" s="89">
        <f>SUM(K5:K39)</f>
        <v>0</v>
      </c>
      <c r="L41" s="138"/>
      <c r="M41" s="83"/>
      <c r="N41" s="85"/>
      <c r="O41" s="85"/>
    </row>
    <row r="42" spans="1:15" ht="12.75">
      <c r="A42" s="83"/>
      <c r="B42" s="83"/>
      <c r="C42" s="80"/>
      <c r="D42" s="80"/>
      <c r="E42" s="80"/>
      <c r="F42" s="80"/>
      <c r="G42" s="83"/>
      <c r="H42" s="83"/>
      <c r="I42" s="83"/>
      <c r="J42" s="83"/>
      <c r="K42" s="83"/>
      <c r="L42" s="83"/>
      <c r="M42" s="83"/>
      <c r="N42" s="85"/>
      <c r="O42" s="85"/>
    </row>
    <row r="43" spans="1:15" ht="12.75">
      <c r="A43" s="83"/>
      <c r="B43" s="90"/>
      <c r="C43" s="91"/>
      <c r="D43" s="80"/>
      <c r="E43" s="80"/>
      <c r="F43" s="80"/>
      <c r="G43" s="86"/>
      <c r="H43" s="86"/>
      <c r="I43" s="86"/>
      <c r="J43" s="83"/>
      <c r="K43" s="83"/>
      <c r="L43" s="83"/>
      <c r="M43" s="83"/>
      <c r="N43" s="85"/>
      <c r="O43" s="85"/>
    </row>
    <row r="44" spans="1:15" ht="12.75">
      <c r="A44" s="83"/>
      <c r="B44" s="92"/>
      <c r="C44" s="93"/>
      <c r="D44" s="88"/>
      <c r="E44" s="88"/>
      <c r="F44" s="88"/>
      <c r="G44" s="94" t="s">
        <v>319</v>
      </c>
      <c r="H44" s="95" t="s">
        <v>288</v>
      </c>
      <c r="I44" s="95" t="s">
        <v>291</v>
      </c>
      <c r="J44" s="95" t="s">
        <v>289</v>
      </c>
      <c r="K44" s="83"/>
      <c r="L44" s="83"/>
      <c r="M44" s="83"/>
      <c r="N44" s="85"/>
      <c r="O44" s="85"/>
    </row>
    <row r="45" spans="1:15" ht="12.75">
      <c r="A45" s="83"/>
      <c r="B45" s="96" t="s">
        <v>292</v>
      </c>
      <c r="C45" s="91"/>
      <c r="D45" s="80"/>
      <c r="E45" s="80"/>
      <c r="F45" s="80"/>
      <c r="G45" s="86" t="str">
        <f>IF(SUM(H5:H39)&gt;20.045,"Fail","OK")</f>
        <v>OK</v>
      </c>
      <c r="H45" s="86" t="str">
        <f>IF(I41&gt;1.049,"Fail","OK")</f>
        <v>OK</v>
      </c>
      <c r="I45" s="86" t="str">
        <f>IF(J41&gt;5.549,"Fail","OK")</f>
        <v>OK</v>
      </c>
      <c r="J45" s="86" t="str">
        <f>IF(K41&gt;25000,"Fail","OK")</f>
        <v>OK</v>
      </c>
      <c r="K45" s="83"/>
      <c r="L45" s="83"/>
      <c r="M45" s="83"/>
      <c r="N45" s="85"/>
      <c r="O45" s="85"/>
    </row>
    <row r="46" spans="1:15" ht="12.75">
      <c r="A46" s="83"/>
      <c r="B46" s="97" t="s">
        <v>293</v>
      </c>
      <c r="C46" s="91"/>
      <c r="D46" s="80"/>
      <c r="E46" s="80"/>
      <c r="F46" s="80"/>
      <c r="G46" s="86" t="str">
        <f>IF(SUM(H5:H39)&gt;22.045,"Fail","OK")</f>
        <v>OK</v>
      </c>
      <c r="H46" s="86" t="str">
        <f>IF(I41&gt;1.049,"Fail","OK")</f>
        <v>OK</v>
      </c>
      <c r="I46" s="86" t="str">
        <f>IF(J41&gt;5.549,"Fail","OK")</f>
        <v>OK</v>
      </c>
      <c r="J46" s="86" t="str">
        <f>IF(K41&gt;30000,"Fail","OK")</f>
        <v>OK</v>
      </c>
      <c r="K46" s="83"/>
      <c r="L46" s="83"/>
      <c r="M46" s="83"/>
      <c r="N46" s="85"/>
      <c r="O46" s="85"/>
    </row>
    <row r="47" spans="1:13" ht="12.75">
      <c r="A47" s="83"/>
      <c r="B47" s="98" t="s">
        <v>294</v>
      </c>
      <c r="C47" s="80"/>
      <c r="D47" s="80"/>
      <c r="E47" s="80"/>
      <c r="F47" s="80"/>
      <c r="G47" s="83"/>
      <c r="H47" s="86" t="str">
        <f>IF(I41&gt;0.1549,"Fail","OK")</f>
        <v>OK</v>
      </c>
      <c r="I47" s="86" t="str">
        <f>IF(J41&gt;0.549,"Fail","OK")</f>
        <v>OK</v>
      </c>
      <c r="J47" s="86" t="str">
        <f>IF(K41&gt;10000,"Fail","OK")</f>
        <v>OK</v>
      </c>
      <c r="K47" s="83"/>
      <c r="L47" s="83"/>
      <c r="M47" s="83"/>
    </row>
    <row r="48" spans="1:15" ht="12.75">
      <c r="A48" s="83"/>
      <c r="B48" s="83"/>
      <c r="C48" s="80"/>
      <c r="D48" s="80"/>
      <c r="E48" s="80"/>
      <c r="F48" s="80"/>
      <c r="G48" s="83"/>
      <c r="H48" s="83"/>
      <c r="I48" s="83"/>
      <c r="J48" s="83"/>
      <c r="K48" s="83"/>
      <c r="L48" s="83"/>
      <c r="M48" s="83"/>
      <c r="N48" s="85"/>
      <c r="O48" s="85"/>
    </row>
    <row r="49" spans="1:15" ht="12.75">
      <c r="A49" s="83"/>
      <c r="B49" s="99"/>
      <c r="C49" s="80"/>
      <c r="D49" s="80"/>
      <c r="E49" s="80"/>
      <c r="F49" s="80"/>
      <c r="G49" s="83"/>
      <c r="H49" s="83"/>
      <c r="I49" s="83"/>
      <c r="J49" s="83"/>
      <c r="K49" s="83"/>
      <c r="L49" s="83"/>
      <c r="M49" s="83"/>
      <c r="N49" s="85"/>
      <c r="O49" s="85"/>
    </row>
    <row r="50" spans="1:15" ht="12.75">
      <c r="A50" s="83"/>
      <c r="B50" s="83"/>
      <c r="C50" s="80"/>
      <c r="D50" s="80"/>
      <c r="E50" s="80"/>
      <c r="F50" s="80"/>
      <c r="G50" s="83"/>
      <c r="H50" s="83"/>
      <c r="I50" s="83"/>
      <c r="J50" s="83"/>
      <c r="K50" s="83"/>
      <c r="L50" s="83"/>
      <c r="M50" s="83"/>
      <c r="N50" s="85"/>
      <c r="O50" s="85"/>
    </row>
    <row r="51" spans="1:15" ht="12.75">
      <c r="A51" s="83"/>
      <c r="B51" s="83"/>
      <c r="C51" s="80"/>
      <c r="D51" s="80"/>
      <c r="E51" s="80"/>
      <c r="F51" s="80"/>
      <c r="G51" s="83"/>
      <c r="H51" s="83"/>
      <c r="I51" s="83"/>
      <c r="J51" s="83"/>
      <c r="K51" s="83"/>
      <c r="L51" s="83"/>
      <c r="M51" s="83"/>
      <c r="N51" s="85"/>
      <c r="O51" s="85"/>
    </row>
    <row r="52" spans="1:15" ht="12.75">
      <c r="A52" s="83"/>
      <c r="B52" s="83"/>
      <c r="C52" s="80"/>
      <c r="D52" s="80"/>
      <c r="E52" s="80"/>
      <c r="F52" s="80"/>
      <c r="G52" s="83"/>
      <c r="H52" s="83"/>
      <c r="I52" s="83"/>
      <c r="J52" s="83"/>
      <c r="K52" s="83"/>
      <c r="L52" s="83"/>
      <c r="M52" s="83"/>
      <c r="N52" s="85"/>
      <c r="O52" s="85"/>
    </row>
    <row r="53" spans="1:13" ht="12.75">
      <c r="A53" s="83"/>
      <c r="B53" s="83"/>
      <c r="C53" s="80"/>
      <c r="D53" s="80"/>
      <c r="E53" s="80"/>
      <c r="F53" s="80"/>
      <c r="G53" s="83"/>
      <c r="H53" s="83"/>
      <c r="I53" s="83"/>
      <c r="J53" s="83"/>
      <c r="K53" s="83"/>
      <c r="L53" s="83"/>
      <c r="M53" s="83"/>
    </row>
    <row r="54" spans="1:13" ht="12.75">
      <c r="A54" s="83"/>
      <c r="B54" s="83"/>
      <c r="C54" s="80"/>
      <c r="D54" s="80"/>
      <c r="E54" s="80"/>
      <c r="F54" s="80"/>
      <c r="G54" s="83"/>
      <c r="H54" s="83"/>
      <c r="I54" s="83"/>
      <c r="J54" s="83"/>
      <c r="K54" s="83"/>
      <c r="L54" s="83"/>
      <c r="M54" s="83"/>
    </row>
    <row r="55" spans="1:13" ht="12.75">
      <c r="A55" s="83"/>
      <c r="B55" s="83"/>
      <c r="C55" s="80"/>
      <c r="D55" s="80"/>
      <c r="E55" s="80"/>
      <c r="F55" s="80"/>
      <c r="G55" s="83"/>
      <c r="H55" s="83"/>
      <c r="I55" s="83"/>
      <c r="J55" s="83"/>
      <c r="K55" s="83"/>
      <c r="L55" s="83"/>
      <c r="M55" s="83"/>
    </row>
    <row r="56" spans="1:13" ht="12.75">
      <c r="A56" s="83"/>
      <c r="B56" s="83"/>
      <c r="C56" s="80"/>
      <c r="D56" s="80"/>
      <c r="E56" s="80"/>
      <c r="F56" s="80"/>
      <c r="G56" s="83"/>
      <c r="H56" s="83"/>
      <c r="I56" s="83"/>
      <c r="J56" s="83"/>
      <c r="K56" s="83"/>
      <c r="L56" s="83"/>
      <c r="M56" s="83"/>
    </row>
  </sheetData>
  <sheetProtection sheet="1" selectLockedCells="1"/>
  <conditionalFormatting sqref="G45:J47">
    <cfRule type="containsText" priority="1" dxfId="1" operator="containsText" stopIfTrue="1" text="Fail">
      <formula>NOT(ISERROR(SEARCH("Fail",G45)))</formula>
    </cfRule>
    <cfRule type="containsText" priority="2" dxfId="2" operator="containsText" stopIfTrue="1" text="OK">
      <formula>NOT(ISERROR(SEARCH("OK",G45)))</formula>
    </cfRule>
  </conditionalFormatting>
  <dataValidations count="1">
    <dataValidation type="list" allowBlank="1" showInputMessage="1" showErrorMessage="1" sqref="L5:L39">
      <formula1>"yes, no"</formula1>
    </dataValidation>
  </dataValidations>
  <printOptions/>
  <pageMargins left="0.75" right="0.75" top="1" bottom="1" header="0" footer="0"/>
  <pageSetup horizontalDpi="600" verticalDpi="600" orientation="landscape" paperSize="9" r:id="rId1"/>
  <headerFooter alignWithMargins="0">
    <oddHeader>&amp;C&amp;A&amp;RTekstilvaskemidler og Pletfjernere, version 5.2
Udskriftsdato: &amp;D
</oddHeader>
    <oddFooter>&amp;L2007-10-11&amp;CSide &amp;P&amp;RUdfærdiget af TTA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2"/>
  <sheetViews>
    <sheetView zoomScalePageLayoutView="0" workbookViewId="0" topLeftCell="A25">
      <selection activeCell="F259" sqref="F259"/>
    </sheetView>
  </sheetViews>
  <sheetFormatPr defaultColWidth="9.140625" defaultRowHeight="15"/>
  <sheetData>
    <row r="1" ht="23.25">
      <c r="A1" s="1" t="s">
        <v>0</v>
      </c>
    </row>
    <row r="2" ht="15.75" thickBot="1"/>
    <row r="3" spans="1:11" ht="16.5" thickBot="1">
      <c r="A3" s="2"/>
      <c r="B3" s="3"/>
      <c r="C3" s="151" t="s">
        <v>1</v>
      </c>
      <c r="D3" s="152"/>
      <c r="E3" s="153"/>
      <c r="F3" s="4" t="s">
        <v>2</v>
      </c>
      <c r="G3" s="5"/>
      <c r="H3" s="6"/>
      <c r="I3" s="4" t="s">
        <v>3</v>
      </c>
      <c r="J3" s="5"/>
      <c r="K3" s="6"/>
    </row>
    <row r="4" spans="1:11" ht="57" thickBot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2" t="s">
        <v>9</v>
      </c>
      <c r="G4" s="10" t="s">
        <v>10</v>
      </c>
      <c r="H4" s="11" t="s">
        <v>11</v>
      </c>
      <c r="I4" s="12" t="s">
        <v>12</v>
      </c>
      <c r="J4" s="10" t="s">
        <v>13</v>
      </c>
      <c r="K4" s="11" t="s">
        <v>14</v>
      </c>
    </row>
    <row r="5" spans="1:11" ht="16.5" thickBot="1">
      <c r="A5" s="13"/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6"/>
    </row>
    <row r="6" spans="1:11" ht="15">
      <c r="A6" s="17">
        <v>2001</v>
      </c>
      <c r="B6" s="18" t="s">
        <v>16</v>
      </c>
      <c r="C6" s="19">
        <v>4.1</v>
      </c>
      <c r="D6" s="19">
        <v>1000</v>
      </c>
      <c r="E6" s="19">
        <v>0.0040999999999999995</v>
      </c>
      <c r="F6" s="20">
        <v>0.69</v>
      </c>
      <c r="G6" s="19">
        <v>10</v>
      </c>
      <c r="H6" s="19">
        <v>0.06899999999999999</v>
      </c>
      <c r="I6" s="19">
        <v>0.05</v>
      </c>
      <c r="J6" s="20" t="s">
        <v>17</v>
      </c>
      <c r="K6" s="18" t="s">
        <v>18</v>
      </c>
    </row>
    <row r="7" spans="1:11" ht="15">
      <c r="A7" s="17">
        <v>2002</v>
      </c>
      <c r="B7" s="18" t="s">
        <v>19</v>
      </c>
      <c r="C7" s="19">
        <v>6.7</v>
      </c>
      <c r="D7" s="19">
        <v>5000</v>
      </c>
      <c r="E7" s="19">
        <v>0.00134</v>
      </c>
      <c r="F7" s="17">
        <v>0.5</v>
      </c>
      <c r="G7" s="19">
        <v>10</v>
      </c>
      <c r="H7" s="19">
        <v>0.05</v>
      </c>
      <c r="I7" s="19">
        <v>0.05</v>
      </c>
      <c r="J7" s="17" t="s">
        <v>17</v>
      </c>
      <c r="K7" s="18" t="s">
        <v>18</v>
      </c>
    </row>
    <row r="8" spans="1:11" ht="15">
      <c r="A8" s="17">
        <v>2003</v>
      </c>
      <c r="B8" s="18" t="s">
        <v>20</v>
      </c>
      <c r="C8" s="19">
        <v>40</v>
      </c>
      <c r="D8" s="19">
        <v>1000</v>
      </c>
      <c r="E8" s="19">
        <v>0.04</v>
      </c>
      <c r="F8" s="17">
        <v>1.35</v>
      </c>
      <c r="G8" s="19">
        <v>10</v>
      </c>
      <c r="H8" s="19">
        <v>0.135</v>
      </c>
      <c r="I8" s="19">
        <v>0.05</v>
      </c>
      <c r="J8" s="17" t="s">
        <v>17</v>
      </c>
      <c r="K8" s="18" t="s">
        <v>21</v>
      </c>
    </row>
    <row r="9" spans="1:11" ht="15">
      <c r="A9" s="17">
        <v>2004</v>
      </c>
      <c r="B9" s="18" t="s">
        <v>22</v>
      </c>
      <c r="C9" s="19">
        <v>8.64</v>
      </c>
      <c r="D9" s="19">
        <v>1000</v>
      </c>
      <c r="E9" s="19">
        <v>0.00864</v>
      </c>
      <c r="F9" s="17">
        <v>0.95</v>
      </c>
      <c r="G9" s="19">
        <v>10</v>
      </c>
      <c r="H9" s="19">
        <v>0.095</v>
      </c>
      <c r="I9" s="19">
        <v>0.05</v>
      </c>
      <c r="J9" s="17" t="s">
        <v>17</v>
      </c>
      <c r="K9" s="18" t="s">
        <v>23</v>
      </c>
    </row>
    <row r="10" spans="1:11" ht="15">
      <c r="A10" s="17">
        <v>2005</v>
      </c>
      <c r="B10" s="18" t="s">
        <v>24</v>
      </c>
      <c r="C10" s="19">
        <v>2.8</v>
      </c>
      <c r="D10" s="19">
        <v>1000</v>
      </c>
      <c r="E10" s="19">
        <v>0.0028</v>
      </c>
      <c r="F10" s="17">
        <v>0.391</v>
      </c>
      <c r="G10" s="19">
        <v>10</v>
      </c>
      <c r="H10" s="19">
        <v>0.0391</v>
      </c>
      <c r="I10" s="19">
        <v>0.05</v>
      </c>
      <c r="J10" s="17" t="s">
        <v>17</v>
      </c>
      <c r="K10" s="18" t="s">
        <v>21</v>
      </c>
    </row>
    <row r="11" spans="1:11" ht="15">
      <c r="A11" s="17">
        <v>2006</v>
      </c>
      <c r="B11" s="18" t="s">
        <v>25</v>
      </c>
      <c r="C11" s="19">
        <v>15</v>
      </c>
      <c r="D11" s="19">
        <v>1000</v>
      </c>
      <c r="E11" s="19">
        <v>0.015</v>
      </c>
      <c r="F11" s="17">
        <v>0.419</v>
      </c>
      <c r="G11" s="19">
        <v>10</v>
      </c>
      <c r="H11" s="19">
        <v>0.0419</v>
      </c>
      <c r="I11" s="19">
        <v>0.05</v>
      </c>
      <c r="J11" s="17" t="s">
        <v>17</v>
      </c>
      <c r="K11" s="18" t="s">
        <v>21</v>
      </c>
    </row>
    <row r="12" spans="1:11" ht="15">
      <c r="A12" s="17">
        <v>2007</v>
      </c>
      <c r="B12" s="18" t="s">
        <v>26</v>
      </c>
      <c r="C12" s="19">
        <v>27</v>
      </c>
      <c r="D12" s="19">
        <v>1000</v>
      </c>
      <c r="E12" s="19">
        <v>0.027</v>
      </c>
      <c r="F12" s="17">
        <v>0.2</v>
      </c>
      <c r="G12" s="19">
        <v>10</v>
      </c>
      <c r="H12" s="19">
        <v>0.02</v>
      </c>
      <c r="I12" s="19">
        <v>0.05</v>
      </c>
      <c r="J12" s="17" t="s">
        <v>17</v>
      </c>
      <c r="K12" s="18" t="s">
        <v>21</v>
      </c>
    </row>
    <row r="13" spans="1:11" ht="15">
      <c r="A13" s="17">
        <v>2008</v>
      </c>
      <c r="B13" s="18" t="s">
        <v>27</v>
      </c>
      <c r="C13" s="19">
        <v>7.1</v>
      </c>
      <c r="D13" s="19">
        <v>1000</v>
      </c>
      <c r="E13" s="19">
        <v>0.0070999999999999995</v>
      </c>
      <c r="F13" s="17">
        <v>1.9</v>
      </c>
      <c r="G13" s="19">
        <v>50</v>
      </c>
      <c r="H13" s="19">
        <v>0.038</v>
      </c>
      <c r="I13" s="19">
        <v>0.05</v>
      </c>
      <c r="J13" s="17" t="s">
        <v>17</v>
      </c>
      <c r="K13" s="18" t="s">
        <v>23</v>
      </c>
    </row>
    <row r="14" spans="1:11" ht="15">
      <c r="A14" s="17">
        <v>2009</v>
      </c>
      <c r="B14" s="18" t="s">
        <v>28</v>
      </c>
      <c r="C14" s="19">
        <v>4.6</v>
      </c>
      <c r="D14" s="19">
        <v>1000</v>
      </c>
      <c r="E14" s="19">
        <v>0.0046</v>
      </c>
      <c r="F14" s="17">
        <v>0.14</v>
      </c>
      <c r="G14" s="19">
        <v>10</v>
      </c>
      <c r="H14" s="19">
        <v>0.014000000000000002</v>
      </c>
      <c r="I14" s="19">
        <v>0.05</v>
      </c>
      <c r="J14" s="17" t="s">
        <v>17</v>
      </c>
      <c r="K14" s="18" t="s">
        <v>21</v>
      </c>
    </row>
    <row r="15" spans="1:11" ht="15">
      <c r="A15" s="17">
        <v>2010</v>
      </c>
      <c r="B15" s="18" t="s">
        <v>29</v>
      </c>
      <c r="C15" s="19">
        <v>0.57</v>
      </c>
      <c r="D15" s="19">
        <v>10000</v>
      </c>
      <c r="E15" s="19">
        <v>5.6999999999999996E-05</v>
      </c>
      <c r="F15" s="17"/>
      <c r="G15" s="19"/>
      <c r="H15" s="19">
        <v>5.6999999999999996E-05</v>
      </c>
      <c r="I15" s="19">
        <v>0.05</v>
      </c>
      <c r="J15" s="17" t="s">
        <v>17</v>
      </c>
      <c r="K15" s="18" t="s">
        <v>21</v>
      </c>
    </row>
    <row r="16" spans="1:11" ht="15">
      <c r="A16" s="17">
        <v>2011</v>
      </c>
      <c r="B16" s="18" t="s">
        <v>30</v>
      </c>
      <c r="C16" s="19">
        <v>18</v>
      </c>
      <c r="D16" s="19">
        <v>1000</v>
      </c>
      <c r="E16" s="19">
        <v>0.018</v>
      </c>
      <c r="F16" s="17"/>
      <c r="G16" s="19"/>
      <c r="H16" s="19">
        <v>0.018</v>
      </c>
      <c r="I16" s="19">
        <v>0.05</v>
      </c>
      <c r="J16" s="17" t="s">
        <v>17</v>
      </c>
      <c r="K16" s="18" t="s">
        <v>23</v>
      </c>
    </row>
    <row r="17" spans="1:11" ht="15">
      <c r="A17" s="17">
        <v>2012</v>
      </c>
      <c r="B17" s="18" t="s">
        <v>31</v>
      </c>
      <c r="C17" s="19">
        <v>2</v>
      </c>
      <c r="D17" s="19">
        <v>1000</v>
      </c>
      <c r="E17" s="19">
        <v>0.002</v>
      </c>
      <c r="F17" s="17"/>
      <c r="G17" s="19"/>
      <c r="H17" s="19">
        <v>0.002</v>
      </c>
      <c r="I17" s="19">
        <v>0.05</v>
      </c>
      <c r="J17" s="17" t="s">
        <v>17</v>
      </c>
      <c r="K17" s="18" t="s">
        <v>23</v>
      </c>
    </row>
    <row r="18" spans="1:11" ht="15">
      <c r="A18" s="17">
        <v>2013</v>
      </c>
      <c r="B18" s="18" t="s">
        <v>32</v>
      </c>
      <c r="C18" s="19">
        <v>0.73</v>
      </c>
      <c r="D18" s="19">
        <v>1000</v>
      </c>
      <c r="E18" s="19">
        <v>0.00073</v>
      </c>
      <c r="F18" s="17"/>
      <c r="G18" s="19"/>
      <c r="H18" s="19">
        <v>0.00073</v>
      </c>
      <c r="I18" s="19">
        <v>0.05</v>
      </c>
      <c r="J18" s="17" t="s">
        <v>17</v>
      </c>
      <c r="K18" s="18" t="s">
        <v>23</v>
      </c>
    </row>
    <row r="19" spans="1:11" ht="15">
      <c r="A19" s="17">
        <v>2014</v>
      </c>
      <c r="B19" s="18" t="s">
        <v>33</v>
      </c>
      <c r="C19" s="19">
        <v>100</v>
      </c>
      <c r="D19" s="19">
        <v>1000</v>
      </c>
      <c r="E19" s="19">
        <v>0.1</v>
      </c>
      <c r="F19" s="17"/>
      <c r="G19" s="19"/>
      <c r="H19" s="19">
        <v>0.1</v>
      </c>
      <c r="I19" s="19">
        <v>0.05</v>
      </c>
      <c r="J19" s="17" t="s">
        <v>17</v>
      </c>
      <c r="K19" s="18" t="s">
        <v>23</v>
      </c>
    </row>
    <row r="20" spans="1:11" ht="15">
      <c r="A20" s="17">
        <v>2015</v>
      </c>
      <c r="B20" s="18" t="s">
        <v>34</v>
      </c>
      <c r="C20" s="19">
        <v>6.6</v>
      </c>
      <c r="D20" s="19">
        <v>1000</v>
      </c>
      <c r="E20" s="19">
        <v>0.0066</v>
      </c>
      <c r="F20" s="17"/>
      <c r="G20" s="19"/>
      <c r="H20" s="19">
        <v>0.0066</v>
      </c>
      <c r="I20" s="19">
        <v>0.05</v>
      </c>
      <c r="J20" s="17" t="s">
        <v>17</v>
      </c>
      <c r="K20" s="18" t="s">
        <v>23</v>
      </c>
    </row>
    <row r="21" spans="1:11" ht="15">
      <c r="A21" s="17">
        <v>2016</v>
      </c>
      <c r="B21" s="18" t="s">
        <v>35</v>
      </c>
      <c r="C21" s="19">
        <v>0.88</v>
      </c>
      <c r="D21" s="19">
        <v>1000</v>
      </c>
      <c r="E21" s="19">
        <v>0.00088</v>
      </c>
      <c r="F21" s="17"/>
      <c r="G21" s="19"/>
      <c r="H21" s="19">
        <v>0.00088</v>
      </c>
      <c r="I21" s="19">
        <v>0.05</v>
      </c>
      <c r="J21" s="17" t="s">
        <v>17</v>
      </c>
      <c r="K21" s="18" t="s">
        <v>23</v>
      </c>
    </row>
    <row r="22" spans="1:11" ht="15">
      <c r="A22" s="17">
        <v>2017</v>
      </c>
      <c r="B22" s="18" t="s">
        <v>36</v>
      </c>
      <c r="C22" s="19">
        <v>1.96</v>
      </c>
      <c r="D22" s="19">
        <v>1000</v>
      </c>
      <c r="E22" s="19">
        <v>0.00196</v>
      </c>
      <c r="F22" s="17"/>
      <c r="G22" s="19"/>
      <c r="H22" s="19">
        <v>0.00196</v>
      </c>
      <c r="I22" s="19">
        <v>0.5</v>
      </c>
      <c r="J22" s="17" t="s">
        <v>37</v>
      </c>
      <c r="K22" s="18" t="s">
        <v>23</v>
      </c>
    </row>
    <row r="23" spans="1:11" ht="15">
      <c r="A23" s="17">
        <v>2018</v>
      </c>
      <c r="B23" s="18" t="s">
        <v>38</v>
      </c>
      <c r="C23" s="19">
        <v>10</v>
      </c>
      <c r="D23" s="19">
        <v>1000</v>
      </c>
      <c r="E23" s="19">
        <v>0.01</v>
      </c>
      <c r="F23" s="17"/>
      <c r="G23" s="19"/>
      <c r="H23" s="19">
        <v>0.01</v>
      </c>
      <c r="I23" s="19">
        <v>0.05</v>
      </c>
      <c r="J23" s="17" t="s">
        <v>17</v>
      </c>
      <c r="K23" s="18" t="s">
        <v>23</v>
      </c>
    </row>
    <row r="24" spans="1:11" ht="15">
      <c r="A24" s="17">
        <v>2019</v>
      </c>
      <c r="B24" s="18" t="s">
        <v>39</v>
      </c>
      <c r="C24" s="19">
        <v>6.1</v>
      </c>
      <c r="D24" s="19">
        <v>1000</v>
      </c>
      <c r="E24" s="19">
        <v>0.0060999999999999995</v>
      </c>
      <c r="F24" s="17"/>
      <c r="G24" s="19"/>
      <c r="H24" s="19">
        <v>0.0060999999999999995</v>
      </c>
      <c r="I24" s="19">
        <v>0.05</v>
      </c>
      <c r="J24" s="17" t="s">
        <v>17</v>
      </c>
      <c r="K24" s="18" t="s">
        <v>23</v>
      </c>
    </row>
    <row r="25" spans="1:11" ht="15">
      <c r="A25" s="17">
        <v>2020</v>
      </c>
      <c r="B25" s="18" t="s">
        <v>40</v>
      </c>
      <c r="C25" s="19">
        <v>10</v>
      </c>
      <c r="D25" s="19">
        <v>1000</v>
      </c>
      <c r="E25" s="19">
        <v>0.01</v>
      </c>
      <c r="F25" s="17"/>
      <c r="G25" s="19"/>
      <c r="H25" s="19">
        <v>0.01</v>
      </c>
      <c r="I25" s="19">
        <v>0.05</v>
      </c>
      <c r="J25" s="17" t="s">
        <v>17</v>
      </c>
      <c r="K25" s="18" t="s">
        <v>23</v>
      </c>
    </row>
    <row r="26" spans="1:11" ht="15">
      <c r="A26" s="17">
        <v>2021</v>
      </c>
      <c r="B26" s="18" t="s">
        <v>41</v>
      </c>
      <c r="C26" s="19">
        <v>9</v>
      </c>
      <c r="D26" s="19">
        <v>10000</v>
      </c>
      <c r="E26" s="19">
        <v>0.0009</v>
      </c>
      <c r="F26" s="17">
        <v>0.25</v>
      </c>
      <c r="G26" s="19">
        <v>50</v>
      </c>
      <c r="H26" s="19">
        <v>0.005</v>
      </c>
      <c r="I26" s="19">
        <v>0.05</v>
      </c>
      <c r="J26" s="17" t="s">
        <v>17</v>
      </c>
      <c r="K26" s="18" t="s">
        <v>18</v>
      </c>
    </row>
    <row r="27" spans="1:11" ht="15">
      <c r="A27" s="17">
        <v>2022</v>
      </c>
      <c r="B27" s="18" t="s">
        <v>42</v>
      </c>
      <c r="C27" s="19">
        <v>0.8065</v>
      </c>
      <c r="D27" s="19">
        <v>1000</v>
      </c>
      <c r="E27" s="19">
        <v>0.0008065</v>
      </c>
      <c r="F27" s="17">
        <v>0.23</v>
      </c>
      <c r="G27" s="19">
        <v>50</v>
      </c>
      <c r="H27" s="19">
        <v>0.0046</v>
      </c>
      <c r="I27" s="19">
        <v>0.05</v>
      </c>
      <c r="J27" s="17" t="s">
        <v>17</v>
      </c>
      <c r="K27" s="18" t="s">
        <v>18</v>
      </c>
    </row>
    <row r="28" spans="1:11" ht="15">
      <c r="A28" s="17">
        <v>2023</v>
      </c>
      <c r="B28" s="18" t="s">
        <v>43</v>
      </c>
      <c r="C28" s="19">
        <v>3.3</v>
      </c>
      <c r="D28" s="19">
        <v>10000</v>
      </c>
      <c r="E28" s="19">
        <v>0.00033</v>
      </c>
      <c r="F28" s="17"/>
      <c r="G28" s="19"/>
      <c r="H28" s="19">
        <v>0.00033</v>
      </c>
      <c r="I28" s="19">
        <v>0.05</v>
      </c>
      <c r="J28" s="17" t="s">
        <v>17</v>
      </c>
      <c r="K28" s="18" t="s">
        <v>18</v>
      </c>
    </row>
    <row r="29" spans="1:11" ht="15">
      <c r="A29" s="17">
        <v>2024</v>
      </c>
      <c r="B29" s="18" t="s">
        <v>44</v>
      </c>
      <c r="C29" s="19">
        <v>0.5</v>
      </c>
      <c r="D29" s="19">
        <v>5000</v>
      </c>
      <c r="E29" s="19">
        <v>0.0001</v>
      </c>
      <c r="F29" s="17"/>
      <c r="G29" s="19"/>
      <c r="H29" s="19">
        <v>0.0001</v>
      </c>
      <c r="I29" s="19">
        <v>0.05</v>
      </c>
      <c r="J29" s="17" t="s">
        <v>17</v>
      </c>
      <c r="K29" s="18" t="s">
        <v>18</v>
      </c>
    </row>
    <row r="30" spans="1:11" ht="15">
      <c r="A30" s="17">
        <v>2025</v>
      </c>
      <c r="B30" s="18" t="s">
        <v>45</v>
      </c>
      <c r="C30" s="19">
        <v>22</v>
      </c>
      <c r="D30" s="19">
        <v>1000</v>
      </c>
      <c r="E30" s="19">
        <v>0.022</v>
      </c>
      <c r="F30" s="17">
        <v>10</v>
      </c>
      <c r="G30" s="19">
        <v>100</v>
      </c>
      <c r="H30" s="19">
        <v>0.1</v>
      </c>
      <c r="I30" s="19">
        <v>0.05</v>
      </c>
      <c r="J30" s="17" t="s">
        <v>17</v>
      </c>
      <c r="K30" s="18" t="s">
        <v>21</v>
      </c>
    </row>
    <row r="31" spans="1:11" ht="15">
      <c r="A31" s="17">
        <v>2026</v>
      </c>
      <c r="B31" s="18" t="s">
        <v>46</v>
      </c>
      <c r="C31" s="19">
        <v>56</v>
      </c>
      <c r="D31" s="19">
        <v>10000</v>
      </c>
      <c r="E31" s="19">
        <v>0.0056</v>
      </c>
      <c r="F31" s="17"/>
      <c r="G31" s="19"/>
      <c r="H31" s="19">
        <v>0.0056</v>
      </c>
      <c r="I31" s="19">
        <v>0.05</v>
      </c>
      <c r="J31" s="17" t="s">
        <v>17</v>
      </c>
      <c r="K31" s="18" t="s">
        <v>21</v>
      </c>
    </row>
    <row r="32" spans="1:11" ht="15">
      <c r="A32" s="17">
        <v>2027</v>
      </c>
      <c r="B32" s="18" t="s">
        <v>47</v>
      </c>
      <c r="C32" s="19">
        <v>100</v>
      </c>
      <c r="D32" s="19">
        <v>10000</v>
      </c>
      <c r="E32" s="19">
        <v>0.01</v>
      </c>
      <c r="F32" s="17"/>
      <c r="G32" s="19"/>
      <c r="H32" s="19">
        <v>0.01</v>
      </c>
      <c r="I32" s="19">
        <v>0.05</v>
      </c>
      <c r="J32" s="17" t="s">
        <v>17</v>
      </c>
      <c r="K32" s="18" t="s">
        <v>23</v>
      </c>
    </row>
    <row r="33" spans="1:11" ht="15">
      <c r="A33" s="17">
        <v>2028</v>
      </c>
      <c r="B33" s="18" t="s">
        <v>48</v>
      </c>
      <c r="C33" s="19">
        <v>8.8</v>
      </c>
      <c r="D33" s="19">
        <v>1000</v>
      </c>
      <c r="E33" s="19">
        <v>0.0088</v>
      </c>
      <c r="F33" s="17">
        <v>5</v>
      </c>
      <c r="G33" s="19">
        <v>100</v>
      </c>
      <c r="H33" s="19">
        <v>0.05</v>
      </c>
      <c r="I33" s="19">
        <v>0.05</v>
      </c>
      <c r="J33" s="17" t="s">
        <v>17</v>
      </c>
      <c r="K33" s="18" t="s">
        <v>23</v>
      </c>
    </row>
    <row r="34" spans="1:11" ht="15">
      <c r="A34" s="17">
        <v>2029</v>
      </c>
      <c r="B34" s="18" t="s">
        <v>49</v>
      </c>
      <c r="C34" s="19">
        <v>38</v>
      </c>
      <c r="D34" s="19">
        <v>1000</v>
      </c>
      <c r="E34" s="19">
        <v>0.038</v>
      </c>
      <c r="F34" s="17"/>
      <c r="G34" s="19"/>
      <c r="H34" s="19">
        <v>0.038</v>
      </c>
      <c r="I34" s="19">
        <v>0.05</v>
      </c>
      <c r="J34" s="17" t="s">
        <v>17</v>
      </c>
      <c r="K34" s="18" t="s">
        <v>18</v>
      </c>
    </row>
    <row r="35" spans="1:11" ht="15">
      <c r="A35" s="17">
        <v>2030</v>
      </c>
      <c r="B35" s="18" t="s">
        <v>50</v>
      </c>
      <c r="C35" s="19">
        <v>0.1</v>
      </c>
      <c r="D35" s="19">
        <v>1000</v>
      </c>
      <c r="E35" s="19">
        <v>0.0001</v>
      </c>
      <c r="F35" s="17">
        <v>0.32</v>
      </c>
      <c r="G35" s="19">
        <v>100</v>
      </c>
      <c r="H35" s="19">
        <v>0.0032</v>
      </c>
      <c r="I35" s="19">
        <v>0.5</v>
      </c>
      <c r="J35" s="17" t="s">
        <v>37</v>
      </c>
      <c r="K35" s="18" t="s">
        <v>23</v>
      </c>
    </row>
    <row r="36" spans="1:11" ht="15">
      <c r="A36" s="17">
        <v>2031</v>
      </c>
      <c r="B36" s="18" t="s">
        <v>51</v>
      </c>
      <c r="C36" s="19">
        <v>238</v>
      </c>
      <c r="D36" s="19">
        <v>1000</v>
      </c>
      <c r="E36" s="19">
        <v>0.238</v>
      </c>
      <c r="F36" s="17"/>
      <c r="G36" s="19"/>
      <c r="H36" s="19">
        <v>0.238</v>
      </c>
      <c r="I36" s="19">
        <v>0.05</v>
      </c>
      <c r="J36" s="17" t="s">
        <v>17</v>
      </c>
      <c r="K36" s="18" t="s">
        <v>21</v>
      </c>
    </row>
    <row r="37" spans="1:11" ht="15.75" thickBot="1">
      <c r="A37" s="21">
        <v>2032</v>
      </c>
      <c r="B37" s="22" t="s">
        <v>52</v>
      </c>
      <c r="C37" s="23">
        <v>25.1</v>
      </c>
      <c r="D37" s="23">
        <v>1000</v>
      </c>
      <c r="E37" s="23">
        <v>0.0251</v>
      </c>
      <c r="F37" s="21">
        <v>12.5</v>
      </c>
      <c r="G37" s="23">
        <v>50</v>
      </c>
      <c r="H37" s="23">
        <v>0.25</v>
      </c>
      <c r="I37" s="23">
        <v>0.05</v>
      </c>
      <c r="J37" s="21" t="s">
        <v>17</v>
      </c>
      <c r="K37" s="22" t="s">
        <v>21</v>
      </c>
    </row>
    <row r="38" ht="15.75" thickBot="1">
      <c r="A38" s="17"/>
    </row>
    <row r="39" spans="1:11" ht="16.5" thickBot="1">
      <c r="A39" s="24"/>
      <c r="B39" s="14" t="s">
        <v>53</v>
      </c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">
      <c r="A40" s="17">
        <v>2101</v>
      </c>
      <c r="B40" s="17" t="s">
        <v>54</v>
      </c>
      <c r="C40" s="20">
        <v>7.8</v>
      </c>
      <c r="D40" s="19">
        <v>1000</v>
      </c>
      <c r="E40" s="19">
        <v>0.0078</v>
      </c>
      <c r="F40" s="20">
        <v>1.86</v>
      </c>
      <c r="G40" s="27">
        <v>10</v>
      </c>
      <c r="H40" s="27">
        <v>0.186</v>
      </c>
      <c r="I40" s="28">
        <v>0.05</v>
      </c>
      <c r="J40" s="19" t="s">
        <v>17</v>
      </c>
      <c r="K40" s="18" t="s">
        <v>21</v>
      </c>
    </row>
    <row r="41" spans="1:11" ht="15">
      <c r="A41" s="17">
        <v>2102</v>
      </c>
      <c r="B41" s="17" t="s">
        <v>55</v>
      </c>
      <c r="C41" s="17">
        <v>1</v>
      </c>
      <c r="D41" s="19">
        <v>1000</v>
      </c>
      <c r="E41" s="19">
        <v>0.001</v>
      </c>
      <c r="F41" s="17">
        <v>1.5</v>
      </c>
      <c r="G41" s="19">
        <v>10</v>
      </c>
      <c r="H41" s="19">
        <v>0.15</v>
      </c>
      <c r="I41" s="18">
        <v>0.05</v>
      </c>
      <c r="J41" s="19" t="s">
        <v>17</v>
      </c>
      <c r="K41" s="18" t="s">
        <v>21</v>
      </c>
    </row>
    <row r="42" spans="1:11" ht="15">
      <c r="A42" s="17">
        <v>2103</v>
      </c>
      <c r="B42" s="17" t="s">
        <v>56</v>
      </c>
      <c r="C42" s="17"/>
      <c r="D42" s="19"/>
      <c r="E42" s="19">
        <v>2.5</v>
      </c>
      <c r="F42" s="17">
        <v>25</v>
      </c>
      <c r="G42" s="19">
        <v>10</v>
      </c>
      <c r="H42" s="19">
        <v>2.5</v>
      </c>
      <c r="I42" s="18">
        <v>0.05</v>
      </c>
      <c r="J42" s="19" t="s">
        <v>17</v>
      </c>
      <c r="K42" s="18" t="s">
        <v>21</v>
      </c>
    </row>
    <row r="43" spans="1:11" ht="15">
      <c r="A43" s="17">
        <v>2104</v>
      </c>
      <c r="B43" s="17" t="s">
        <v>57</v>
      </c>
      <c r="C43" s="17">
        <v>5.6</v>
      </c>
      <c r="D43" s="19">
        <v>1000</v>
      </c>
      <c r="E43" s="19">
        <v>0.0056</v>
      </c>
      <c r="F43" s="17"/>
      <c r="G43" s="19"/>
      <c r="H43" s="19">
        <v>0.0056</v>
      </c>
      <c r="I43" s="18">
        <v>0.05</v>
      </c>
      <c r="J43" s="19" t="s">
        <v>17</v>
      </c>
      <c r="K43" s="18" t="s">
        <v>21</v>
      </c>
    </row>
    <row r="44" spans="1:11" ht="15">
      <c r="A44" s="17">
        <v>2105</v>
      </c>
      <c r="B44" s="17" t="s">
        <v>58</v>
      </c>
      <c r="C44" s="17">
        <v>5</v>
      </c>
      <c r="D44" s="19">
        <v>1000</v>
      </c>
      <c r="E44" s="19">
        <v>0.005</v>
      </c>
      <c r="F44" s="17"/>
      <c r="G44" s="19"/>
      <c r="H44" s="19">
        <v>0.005</v>
      </c>
      <c r="I44" s="18">
        <v>0.05</v>
      </c>
      <c r="J44" s="19" t="s">
        <v>17</v>
      </c>
      <c r="K44" s="18" t="s">
        <v>21</v>
      </c>
    </row>
    <row r="45" spans="1:11" ht="15">
      <c r="A45" s="17">
        <v>2106</v>
      </c>
      <c r="B45" s="17" t="s">
        <v>59</v>
      </c>
      <c r="C45" s="17">
        <v>1</v>
      </c>
      <c r="D45" s="19">
        <v>1000</v>
      </c>
      <c r="E45" s="19">
        <v>0.001</v>
      </c>
      <c r="F45" s="17"/>
      <c r="G45" s="19"/>
      <c r="H45" s="19">
        <v>0.001</v>
      </c>
      <c r="I45" s="18">
        <v>0.05</v>
      </c>
      <c r="J45" s="19" t="s">
        <v>17</v>
      </c>
      <c r="K45" s="18" t="s">
        <v>23</v>
      </c>
    </row>
    <row r="46" spans="1:11" ht="15">
      <c r="A46" s="17">
        <v>2107</v>
      </c>
      <c r="B46" s="17" t="s">
        <v>60</v>
      </c>
      <c r="C46" s="17">
        <v>37.3</v>
      </c>
      <c r="D46" s="19">
        <v>5000</v>
      </c>
      <c r="E46" s="19">
        <v>0.00746</v>
      </c>
      <c r="F46" s="17">
        <v>1.5</v>
      </c>
      <c r="G46" s="19">
        <v>10</v>
      </c>
      <c r="H46" s="19">
        <v>0.15</v>
      </c>
      <c r="I46" s="18">
        <v>0.05</v>
      </c>
      <c r="J46" s="19" t="s">
        <v>17</v>
      </c>
      <c r="K46" s="18" t="s">
        <v>23</v>
      </c>
    </row>
    <row r="47" spans="1:11" ht="15">
      <c r="A47" s="17">
        <v>2108</v>
      </c>
      <c r="B47" s="17" t="s">
        <v>61</v>
      </c>
      <c r="C47" s="17">
        <v>10</v>
      </c>
      <c r="D47" s="19">
        <v>1000</v>
      </c>
      <c r="E47" s="19">
        <v>0.01</v>
      </c>
      <c r="F47" s="17"/>
      <c r="G47" s="19"/>
      <c r="H47" s="19">
        <v>0.01</v>
      </c>
      <c r="I47" s="18">
        <v>0.05</v>
      </c>
      <c r="J47" s="19" t="s">
        <v>17</v>
      </c>
      <c r="K47" s="18" t="s">
        <v>21</v>
      </c>
    </row>
    <row r="48" spans="1:11" ht="15">
      <c r="A48" s="17">
        <v>2109</v>
      </c>
      <c r="B48" s="17" t="s">
        <v>62</v>
      </c>
      <c r="C48" s="17">
        <v>0.43</v>
      </c>
      <c r="D48" s="19">
        <v>1000</v>
      </c>
      <c r="E48" s="19">
        <v>0.00043</v>
      </c>
      <c r="F48" s="17">
        <v>0.29</v>
      </c>
      <c r="G48" s="19">
        <v>10</v>
      </c>
      <c r="H48" s="19">
        <v>0.028999999999999998</v>
      </c>
      <c r="I48" s="18">
        <v>0.05</v>
      </c>
      <c r="J48" s="19" t="s">
        <v>17</v>
      </c>
      <c r="K48" s="18" t="s">
        <v>21</v>
      </c>
    </row>
    <row r="49" spans="1:11" ht="15">
      <c r="A49" s="17">
        <v>2110</v>
      </c>
      <c r="B49" s="17" t="s">
        <v>63</v>
      </c>
      <c r="C49" s="17">
        <v>0.43</v>
      </c>
      <c r="D49" s="19">
        <v>1000</v>
      </c>
      <c r="E49" s="19">
        <v>0.00043</v>
      </c>
      <c r="F49" s="17">
        <v>0.37</v>
      </c>
      <c r="G49" s="19">
        <v>10</v>
      </c>
      <c r="H49" s="19">
        <v>0.037</v>
      </c>
      <c r="I49" s="18">
        <v>0.05</v>
      </c>
      <c r="J49" s="19" t="s">
        <v>17</v>
      </c>
      <c r="K49" s="18" t="s">
        <v>21</v>
      </c>
    </row>
    <row r="50" spans="1:11" ht="15">
      <c r="A50" s="17">
        <v>2111</v>
      </c>
      <c r="B50" s="17" t="s">
        <v>64</v>
      </c>
      <c r="C50" s="17">
        <v>0.4</v>
      </c>
      <c r="D50" s="19">
        <v>1000</v>
      </c>
      <c r="E50" s="19">
        <v>0.0004</v>
      </c>
      <c r="F50" s="17">
        <v>0.27</v>
      </c>
      <c r="G50" s="19">
        <v>10</v>
      </c>
      <c r="H50" s="19">
        <v>0.027000000000000003</v>
      </c>
      <c r="I50" s="18">
        <v>0.05</v>
      </c>
      <c r="J50" s="19" t="s">
        <v>17</v>
      </c>
      <c r="K50" s="18" t="s">
        <v>21</v>
      </c>
    </row>
    <row r="51" spans="1:11" ht="15">
      <c r="A51" s="17">
        <v>2112</v>
      </c>
      <c r="B51" s="17" t="s">
        <v>65</v>
      </c>
      <c r="C51" s="17">
        <v>0.23</v>
      </c>
      <c r="D51" s="19">
        <v>1000</v>
      </c>
      <c r="E51" s="19">
        <v>0.00023</v>
      </c>
      <c r="F51" s="17">
        <v>0.18</v>
      </c>
      <c r="G51" s="19">
        <v>100</v>
      </c>
      <c r="H51" s="19">
        <v>0.0018</v>
      </c>
      <c r="I51" s="18">
        <v>0.05</v>
      </c>
      <c r="J51" s="19" t="s">
        <v>17</v>
      </c>
      <c r="K51" s="18" t="s">
        <v>23</v>
      </c>
    </row>
    <row r="52" spans="1:11" ht="15">
      <c r="A52" s="17">
        <v>2113</v>
      </c>
      <c r="B52" s="17" t="s">
        <v>66</v>
      </c>
      <c r="C52" s="17">
        <v>1</v>
      </c>
      <c r="D52" s="19">
        <v>1000</v>
      </c>
      <c r="E52" s="19">
        <v>0.001</v>
      </c>
      <c r="F52" s="17">
        <v>0.74</v>
      </c>
      <c r="G52" s="19">
        <v>10</v>
      </c>
      <c r="H52" s="19">
        <v>0.074</v>
      </c>
      <c r="I52" s="18">
        <v>0.05</v>
      </c>
      <c r="J52" s="19" t="s">
        <v>17</v>
      </c>
      <c r="K52" s="18" t="s">
        <v>23</v>
      </c>
    </row>
    <row r="53" spans="1:11" ht="15">
      <c r="A53" s="17">
        <v>2114</v>
      </c>
      <c r="B53" s="17" t="s">
        <v>67</v>
      </c>
      <c r="C53" s="17">
        <v>1</v>
      </c>
      <c r="D53" s="19">
        <v>1000</v>
      </c>
      <c r="E53" s="19">
        <v>0.001</v>
      </c>
      <c r="F53" s="17">
        <v>0.6</v>
      </c>
      <c r="G53" s="19">
        <v>10</v>
      </c>
      <c r="H53" s="19">
        <v>0.06</v>
      </c>
      <c r="I53" s="18">
        <v>0.05</v>
      </c>
      <c r="J53" s="19" t="s">
        <v>17</v>
      </c>
      <c r="K53" s="18" t="s">
        <v>23</v>
      </c>
    </row>
    <row r="54" spans="1:11" ht="15">
      <c r="A54" s="17">
        <v>2115</v>
      </c>
      <c r="B54" s="17" t="s">
        <v>68</v>
      </c>
      <c r="C54" s="17">
        <v>1</v>
      </c>
      <c r="D54" s="19">
        <v>1000</v>
      </c>
      <c r="E54" s="19">
        <v>0.001</v>
      </c>
      <c r="F54" s="17">
        <v>1.58</v>
      </c>
      <c r="G54" s="19">
        <v>50</v>
      </c>
      <c r="H54" s="19">
        <v>0.0316</v>
      </c>
      <c r="I54" s="18">
        <v>0.05</v>
      </c>
      <c r="J54" s="19" t="s">
        <v>17</v>
      </c>
      <c r="K54" s="18" t="s">
        <v>23</v>
      </c>
    </row>
    <row r="55" spans="1:11" ht="15">
      <c r="A55" s="17">
        <v>2116</v>
      </c>
      <c r="B55" s="17" t="s">
        <v>69</v>
      </c>
      <c r="C55" s="17"/>
      <c r="D55" s="19"/>
      <c r="E55" s="19">
        <v>0.01</v>
      </c>
      <c r="F55" s="17">
        <v>0.1</v>
      </c>
      <c r="G55" s="19">
        <v>10</v>
      </c>
      <c r="H55" s="19">
        <v>0.01</v>
      </c>
      <c r="I55" s="18">
        <v>0.05</v>
      </c>
      <c r="J55" s="19" t="s">
        <v>17</v>
      </c>
      <c r="K55" s="18" t="s">
        <v>21</v>
      </c>
    </row>
    <row r="56" spans="1:11" ht="15">
      <c r="A56" s="17">
        <v>2117</v>
      </c>
      <c r="B56" s="17" t="s">
        <v>70</v>
      </c>
      <c r="C56" s="17">
        <v>0.4</v>
      </c>
      <c r="D56" s="19">
        <v>1000</v>
      </c>
      <c r="E56" s="19">
        <v>0.0004</v>
      </c>
      <c r="F56" s="17">
        <v>0.12</v>
      </c>
      <c r="G56" s="19">
        <v>10</v>
      </c>
      <c r="H56" s="19">
        <v>0.012</v>
      </c>
      <c r="I56" s="18">
        <v>0.05</v>
      </c>
      <c r="J56" s="19" t="s">
        <v>17</v>
      </c>
      <c r="K56" s="18" t="s">
        <v>21</v>
      </c>
    </row>
    <row r="57" spans="1:11" ht="15">
      <c r="A57" s="17">
        <v>2118</v>
      </c>
      <c r="B57" s="17" t="s">
        <v>71</v>
      </c>
      <c r="C57" s="17">
        <v>0.7</v>
      </c>
      <c r="D57" s="19">
        <v>1000</v>
      </c>
      <c r="E57" s="19">
        <v>0.0007</v>
      </c>
      <c r="F57" s="17">
        <v>4.86</v>
      </c>
      <c r="G57" s="19">
        <v>10</v>
      </c>
      <c r="H57" s="19">
        <v>0.48600000000000004</v>
      </c>
      <c r="I57" s="18">
        <v>0.05</v>
      </c>
      <c r="J57" s="19" t="s">
        <v>17</v>
      </c>
      <c r="K57" s="18" t="s">
        <v>21</v>
      </c>
    </row>
    <row r="58" spans="1:11" ht="15">
      <c r="A58" s="17">
        <v>2119</v>
      </c>
      <c r="B58" s="17" t="s">
        <v>72</v>
      </c>
      <c r="C58" s="17">
        <v>13</v>
      </c>
      <c r="D58" s="19">
        <v>1000</v>
      </c>
      <c r="E58" s="19">
        <v>0.013</v>
      </c>
      <c r="F58" s="17">
        <v>4.86</v>
      </c>
      <c r="G58" s="19">
        <v>10</v>
      </c>
      <c r="H58" s="19">
        <v>0.48600000000000004</v>
      </c>
      <c r="I58" s="18">
        <v>0.05</v>
      </c>
      <c r="J58" s="19" t="s">
        <v>17</v>
      </c>
      <c r="K58" s="18" t="s">
        <v>23</v>
      </c>
    </row>
    <row r="59" spans="1:11" ht="15">
      <c r="A59" s="17">
        <v>2120</v>
      </c>
      <c r="B59" s="17" t="s">
        <v>73</v>
      </c>
      <c r="C59" s="17">
        <v>130</v>
      </c>
      <c r="D59" s="19">
        <v>1000</v>
      </c>
      <c r="E59" s="19">
        <v>0.13</v>
      </c>
      <c r="F59" s="17">
        <v>56</v>
      </c>
      <c r="G59" s="19">
        <v>10</v>
      </c>
      <c r="H59" s="19">
        <v>5.6</v>
      </c>
      <c r="I59" s="18">
        <v>0.5</v>
      </c>
      <c r="J59" s="19" t="s">
        <v>37</v>
      </c>
      <c r="K59" s="18" t="s">
        <v>23</v>
      </c>
    </row>
    <row r="60" spans="1:11" ht="15">
      <c r="A60" s="17">
        <v>2121</v>
      </c>
      <c r="B60" s="17" t="s">
        <v>74</v>
      </c>
      <c r="C60" s="17">
        <v>0.3</v>
      </c>
      <c r="D60" s="19">
        <v>1000</v>
      </c>
      <c r="E60" s="19">
        <v>0.0003</v>
      </c>
      <c r="F60" s="17">
        <v>0.47</v>
      </c>
      <c r="G60" s="19">
        <v>10</v>
      </c>
      <c r="H60" s="19">
        <v>0.047</v>
      </c>
      <c r="I60" s="18">
        <v>0.05</v>
      </c>
      <c r="J60" s="19" t="s">
        <v>17</v>
      </c>
      <c r="K60" s="18" t="s">
        <v>21</v>
      </c>
    </row>
    <row r="61" spans="1:11" ht="15">
      <c r="A61" s="17">
        <v>2122</v>
      </c>
      <c r="B61" s="17" t="s">
        <v>75</v>
      </c>
      <c r="C61" s="17">
        <v>1</v>
      </c>
      <c r="D61" s="19">
        <v>1000</v>
      </c>
      <c r="E61" s="19">
        <v>0.001</v>
      </c>
      <c r="F61" s="17">
        <v>0.2</v>
      </c>
      <c r="G61" s="19">
        <v>10</v>
      </c>
      <c r="H61" s="19">
        <v>0.02</v>
      </c>
      <c r="I61" s="18">
        <v>0.05</v>
      </c>
      <c r="J61" s="19" t="s">
        <v>17</v>
      </c>
      <c r="K61" s="18" t="s">
        <v>23</v>
      </c>
    </row>
    <row r="62" spans="1:11" ht="15">
      <c r="A62" s="17">
        <v>2123</v>
      </c>
      <c r="B62" s="17" t="s">
        <v>76</v>
      </c>
      <c r="C62" s="17">
        <v>1</v>
      </c>
      <c r="D62" s="19">
        <v>1000</v>
      </c>
      <c r="E62" s="19">
        <v>0.001</v>
      </c>
      <c r="F62" s="17">
        <v>0.39</v>
      </c>
      <c r="G62" s="19">
        <v>10</v>
      </c>
      <c r="H62" s="19">
        <v>0.039</v>
      </c>
      <c r="I62" s="18">
        <v>0.05</v>
      </c>
      <c r="J62" s="19" t="s">
        <v>17</v>
      </c>
      <c r="K62" s="18" t="s">
        <v>21</v>
      </c>
    </row>
    <row r="63" spans="1:11" ht="15">
      <c r="A63" s="17">
        <v>2124</v>
      </c>
      <c r="B63" s="17" t="s">
        <v>77</v>
      </c>
      <c r="C63" s="17">
        <v>1</v>
      </c>
      <c r="D63" s="19">
        <v>1000</v>
      </c>
      <c r="E63" s="19">
        <v>0.001</v>
      </c>
      <c r="F63" s="17">
        <v>1.52</v>
      </c>
      <c r="G63" s="19">
        <v>10</v>
      </c>
      <c r="H63" s="19">
        <v>0.152</v>
      </c>
      <c r="I63" s="18">
        <v>0.05</v>
      </c>
      <c r="J63" s="19" t="s">
        <v>17</v>
      </c>
      <c r="K63" s="18" t="s">
        <v>23</v>
      </c>
    </row>
    <row r="64" spans="1:11" ht="15">
      <c r="A64" s="17">
        <v>2125</v>
      </c>
      <c r="B64" s="17" t="s">
        <v>78</v>
      </c>
      <c r="C64" s="17"/>
      <c r="D64" s="19"/>
      <c r="E64" s="19">
        <v>0.0054</v>
      </c>
      <c r="F64" s="17">
        <v>0.054</v>
      </c>
      <c r="G64" s="19">
        <v>10</v>
      </c>
      <c r="H64" s="19">
        <v>0.0054</v>
      </c>
      <c r="I64" s="18">
        <v>0.05</v>
      </c>
      <c r="J64" s="19" t="s">
        <v>17</v>
      </c>
      <c r="K64" s="18" t="s">
        <v>23</v>
      </c>
    </row>
    <row r="65" spans="1:11" ht="15">
      <c r="A65" s="17">
        <v>2126</v>
      </c>
      <c r="B65" s="17" t="s">
        <v>79</v>
      </c>
      <c r="C65" s="17">
        <v>3.2</v>
      </c>
      <c r="D65" s="19">
        <v>1000</v>
      </c>
      <c r="E65" s="19">
        <v>0.0032</v>
      </c>
      <c r="F65" s="17">
        <v>0.082</v>
      </c>
      <c r="G65" s="19">
        <v>10</v>
      </c>
      <c r="H65" s="19">
        <v>0.0082</v>
      </c>
      <c r="I65" s="18">
        <v>0.05</v>
      </c>
      <c r="J65" s="19" t="s">
        <v>17</v>
      </c>
      <c r="K65" s="18" t="s">
        <v>21</v>
      </c>
    </row>
    <row r="66" spans="1:11" ht="15">
      <c r="A66" s="17">
        <v>2127</v>
      </c>
      <c r="B66" s="17" t="s">
        <v>80</v>
      </c>
      <c r="C66" s="17">
        <v>0.72</v>
      </c>
      <c r="D66" s="19">
        <v>1000</v>
      </c>
      <c r="E66" s="19">
        <v>0.0007199999999999999</v>
      </c>
      <c r="F66" s="17">
        <v>0.11</v>
      </c>
      <c r="G66" s="19">
        <v>10</v>
      </c>
      <c r="H66" s="19">
        <v>0.011</v>
      </c>
      <c r="I66" s="18">
        <v>0.05</v>
      </c>
      <c r="J66" s="19" t="s">
        <v>17</v>
      </c>
      <c r="K66" s="18" t="s">
        <v>21</v>
      </c>
    </row>
    <row r="67" spans="1:11" ht="15">
      <c r="A67" s="17">
        <v>2128</v>
      </c>
      <c r="B67" s="17" t="s">
        <v>81</v>
      </c>
      <c r="C67" s="17">
        <v>4.1</v>
      </c>
      <c r="D67" s="19">
        <v>1000</v>
      </c>
      <c r="E67" s="19">
        <v>0.0040999999999999995</v>
      </c>
      <c r="F67" s="17">
        <v>28.6</v>
      </c>
      <c r="G67" s="19">
        <v>10</v>
      </c>
      <c r="H67" s="19">
        <v>2.8600000000000003</v>
      </c>
      <c r="I67" s="18">
        <v>0.05</v>
      </c>
      <c r="J67" s="19" t="s">
        <v>17</v>
      </c>
      <c r="K67" s="18" t="s">
        <v>21</v>
      </c>
    </row>
    <row r="68" spans="1:11" ht="15">
      <c r="A68" s="17">
        <v>2129</v>
      </c>
      <c r="B68" s="17" t="s">
        <v>82</v>
      </c>
      <c r="C68" s="17">
        <v>30</v>
      </c>
      <c r="D68" s="19">
        <v>1000</v>
      </c>
      <c r="E68" s="19">
        <v>0.03</v>
      </c>
      <c r="F68" s="17"/>
      <c r="G68" s="19"/>
      <c r="H68" s="19">
        <v>0.03</v>
      </c>
      <c r="I68" s="18">
        <v>0.5</v>
      </c>
      <c r="J68" s="19" t="s">
        <v>37</v>
      </c>
      <c r="K68" s="18" t="s">
        <v>21</v>
      </c>
    </row>
    <row r="69" spans="1:11" ht="15">
      <c r="A69" s="17">
        <v>2130</v>
      </c>
      <c r="B69" s="17" t="s">
        <v>83</v>
      </c>
      <c r="C69" s="17">
        <v>0.78</v>
      </c>
      <c r="D69" s="19">
        <v>1000</v>
      </c>
      <c r="E69" s="19">
        <v>0.00078</v>
      </c>
      <c r="F69" s="17">
        <v>0.36</v>
      </c>
      <c r="G69" s="19">
        <v>100</v>
      </c>
      <c r="H69" s="19">
        <v>0.0036</v>
      </c>
      <c r="I69" s="18">
        <v>0.05</v>
      </c>
      <c r="J69" s="19" t="s">
        <v>17</v>
      </c>
      <c r="K69" s="18" t="s">
        <v>23</v>
      </c>
    </row>
    <row r="70" spans="1:11" ht="15">
      <c r="A70" s="17">
        <v>2131</v>
      </c>
      <c r="B70" s="17" t="s">
        <v>84</v>
      </c>
      <c r="C70" s="17">
        <v>3.2</v>
      </c>
      <c r="D70" s="19">
        <v>5000</v>
      </c>
      <c r="E70" s="19">
        <v>0.00064</v>
      </c>
      <c r="F70" s="17">
        <v>1</v>
      </c>
      <c r="G70" s="19">
        <v>100</v>
      </c>
      <c r="H70" s="19">
        <v>0.01</v>
      </c>
      <c r="I70" s="18">
        <v>0.05</v>
      </c>
      <c r="J70" s="19" t="s">
        <v>17</v>
      </c>
      <c r="K70" s="18" t="s">
        <v>23</v>
      </c>
    </row>
    <row r="71" spans="1:11" ht="15">
      <c r="A71" s="17">
        <v>2132</v>
      </c>
      <c r="B71" s="17" t="s">
        <v>85</v>
      </c>
      <c r="C71" s="17">
        <v>10</v>
      </c>
      <c r="D71" s="19">
        <v>1000</v>
      </c>
      <c r="E71" s="19">
        <v>0.01</v>
      </c>
      <c r="F71" s="17"/>
      <c r="G71" s="19"/>
      <c r="H71" s="19">
        <v>0.01</v>
      </c>
      <c r="I71" s="18">
        <v>0.05</v>
      </c>
      <c r="J71" s="19" t="s">
        <v>17</v>
      </c>
      <c r="K71" s="18" t="s">
        <v>21</v>
      </c>
    </row>
    <row r="72" spans="1:11" ht="15">
      <c r="A72" s="17">
        <v>2133</v>
      </c>
      <c r="B72" s="17" t="s">
        <v>86</v>
      </c>
      <c r="C72" s="17">
        <v>10</v>
      </c>
      <c r="D72" s="19">
        <v>1000</v>
      </c>
      <c r="E72" s="19">
        <v>0.01</v>
      </c>
      <c r="F72" s="17"/>
      <c r="G72" s="19"/>
      <c r="H72" s="19">
        <v>0.01</v>
      </c>
      <c r="I72" s="18">
        <v>0.05</v>
      </c>
      <c r="J72" s="19" t="s">
        <v>17</v>
      </c>
      <c r="K72" s="18" t="s">
        <v>21</v>
      </c>
    </row>
    <row r="73" spans="1:11" ht="15">
      <c r="A73" s="17">
        <v>2134</v>
      </c>
      <c r="B73" s="17" t="s">
        <v>87</v>
      </c>
      <c r="C73" s="17">
        <v>28</v>
      </c>
      <c r="D73" s="19">
        <v>1000</v>
      </c>
      <c r="E73" s="19">
        <v>0.028</v>
      </c>
      <c r="F73" s="17">
        <v>1.75</v>
      </c>
      <c r="G73" s="19">
        <v>10</v>
      </c>
      <c r="H73" s="19">
        <v>0.175</v>
      </c>
      <c r="I73" s="18">
        <v>0.05</v>
      </c>
      <c r="J73" s="19" t="s">
        <v>17</v>
      </c>
      <c r="K73" s="18" t="s">
        <v>21</v>
      </c>
    </row>
    <row r="74" spans="1:11" ht="15">
      <c r="A74" s="17">
        <v>2135</v>
      </c>
      <c r="B74" s="17" t="s">
        <v>88</v>
      </c>
      <c r="C74" s="17">
        <v>480</v>
      </c>
      <c r="D74" s="19">
        <v>1000</v>
      </c>
      <c r="E74" s="19">
        <v>0.48</v>
      </c>
      <c r="F74" s="17">
        <v>100</v>
      </c>
      <c r="G74" s="19">
        <v>100</v>
      </c>
      <c r="H74" s="19">
        <v>1</v>
      </c>
      <c r="I74" s="18">
        <v>0.05</v>
      </c>
      <c r="J74" s="19" t="s">
        <v>17</v>
      </c>
      <c r="K74" s="18" t="s">
        <v>18</v>
      </c>
    </row>
    <row r="75" spans="1:11" ht="15">
      <c r="A75" s="17">
        <v>2136</v>
      </c>
      <c r="B75" s="17" t="s">
        <v>89</v>
      </c>
      <c r="C75" s="17">
        <v>8.7</v>
      </c>
      <c r="D75" s="19">
        <v>1000</v>
      </c>
      <c r="E75" s="19">
        <v>0.0087</v>
      </c>
      <c r="F75" s="17">
        <v>1.75</v>
      </c>
      <c r="G75" s="19">
        <v>10</v>
      </c>
      <c r="H75" s="19">
        <v>0.175</v>
      </c>
      <c r="I75" s="18">
        <v>0.05</v>
      </c>
      <c r="J75" s="19" t="s">
        <v>17</v>
      </c>
      <c r="K75" s="18" t="s">
        <v>21</v>
      </c>
    </row>
    <row r="76" spans="1:11" ht="15">
      <c r="A76" s="17">
        <v>2137</v>
      </c>
      <c r="B76" s="17" t="s">
        <v>90</v>
      </c>
      <c r="C76" s="17"/>
      <c r="D76" s="19"/>
      <c r="E76" s="19">
        <v>0.175</v>
      </c>
      <c r="F76" s="17">
        <v>1.75</v>
      </c>
      <c r="G76" s="19">
        <v>10</v>
      </c>
      <c r="H76" s="19">
        <v>0.175</v>
      </c>
      <c r="I76" s="18">
        <v>0.05</v>
      </c>
      <c r="J76" s="19" t="s">
        <v>17</v>
      </c>
      <c r="K76" s="18" t="s">
        <v>23</v>
      </c>
    </row>
    <row r="77" spans="1:11" ht="15">
      <c r="A77" s="17">
        <v>2138</v>
      </c>
      <c r="B77" s="17" t="s">
        <v>91</v>
      </c>
      <c r="C77" s="17">
        <v>9.5</v>
      </c>
      <c r="D77" s="19">
        <v>1000</v>
      </c>
      <c r="E77" s="19">
        <v>0.0095</v>
      </c>
      <c r="F77" s="17">
        <v>0.07</v>
      </c>
      <c r="G77" s="19">
        <v>10</v>
      </c>
      <c r="H77" s="19">
        <v>0.007000000000000001</v>
      </c>
      <c r="I77" s="18">
        <v>0.05</v>
      </c>
      <c r="J77" s="19" t="s">
        <v>17</v>
      </c>
      <c r="K77" s="18" t="s">
        <v>21</v>
      </c>
    </row>
    <row r="78" spans="1:11" ht="15">
      <c r="A78" s="17">
        <v>2139</v>
      </c>
      <c r="B78" s="17" t="s">
        <v>92</v>
      </c>
      <c r="C78" s="17">
        <v>17</v>
      </c>
      <c r="D78" s="19">
        <v>10000</v>
      </c>
      <c r="E78" s="19">
        <v>0.0017</v>
      </c>
      <c r="F78" s="17"/>
      <c r="G78" s="19"/>
      <c r="H78" s="19">
        <v>0.0017</v>
      </c>
      <c r="I78" s="18">
        <v>0.05</v>
      </c>
      <c r="J78" s="19" t="s">
        <v>17</v>
      </c>
      <c r="K78" s="18" t="s">
        <v>21</v>
      </c>
    </row>
    <row r="79" spans="1:11" ht="15">
      <c r="A79" s="17">
        <v>2140</v>
      </c>
      <c r="B79" s="17" t="s">
        <v>93</v>
      </c>
      <c r="C79" s="17">
        <v>2</v>
      </c>
      <c r="D79" s="19">
        <v>1000</v>
      </c>
      <c r="E79" s="19">
        <v>0.002</v>
      </c>
      <c r="F79" s="17">
        <v>0.07</v>
      </c>
      <c r="G79" s="19">
        <v>10</v>
      </c>
      <c r="H79" s="19">
        <v>0.007000000000000001</v>
      </c>
      <c r="I79" s="18">
        <v>0.05</v>
      </c>
      <c r="J79" s="19" t="s">
        <v>17</v>
      </c>
      <c r="K79" s="18" t="s">
        <v>21</v>
      </c>
    </row>
    <row r="80" spans="1:11" ht="15">
      <c r="A80" s="17">
        <v>2141</v>
      </c>
      <c r="B80" s="17" t="s">
        <v>94</v>
      </c>
      <c r="C80" s="17">
        <v>7</v>
      </c>
      <c r="D80" s="19">
        <v>1000</v>
      </c>
      <c r="E80" s="19">
        <v>0.007</v>
      </c>
      <c r="F80" s="17"/>
      <c r="G80" s="19"/>
      <c r="H80" s="19">
        <v>0.007</v>
      </c>
      <c r="I80" s="18">
        <v>0.05</v>
      </c>
      <c r="J80" s="19" t="s">
        <v>17</v>
      </c>
      <c r="K80" s="18" t="s">
        <v>21</v>
      </c>
    </row>
    <row r="81" spans="1:11" ht="15">
      <c r="A81" s="17">
        <v>2142</v>
      </c>
      <c r="B81" s="17" t="s">
        <v>95</v>
      </c>
      <c r="C81" s="17">
        <v>6.4</v>
      </c>
      <c r="D81" s="19">
        <v>5000</v>
      </c>
      <c r="E81" s="19">
        <v>0.00128</v>
      </c>
      <c r="F81" s="17"/>
      <c r="G81" s="19"/>
      <c r="H81" s="19">
        <v>0.00128</v>
      </c>
      <c r="I81" s="18">
        <v>0.05</v>
      </c>
      <c r="J81" s="19" t="s">
        <v>17</v>
      </c>
      <c r="K81" s="18" t="s">
        <v>23</v>
      </c>
    </row>
    <row r="82" spans="1:11" ht="15">
      <c r="A82" s="17">
        <v>2143</v>
      </c>
      <c r="B82" s="17" t="s">
        <v>96</v>
      </c>
      <c r="C82" s="17">
        <v>0.1</v>
      </c>
      <c r="D82" s="19">
        <v>5000</v>
      </c>
      <c r="E82" s="19">
        <v>2E-05</v>
      </c>
      <c r="F82" s="17">
        <v>0.00107</v>
      </c>
      <c r="G82" s="19">
        <v>100</v>
      </c>
      <c r="H82" s="19">
        <v>1.07E-05</v>
      </c>
      <c r="I82" s="18">
        <v>0.05</v>
      </c>
      <c r="J82" s="19" t="s">
        <v>17</v>
      </c>
      <c r="K82" s="18" t="s">
        <v>23</v>
      </c>
    </row>
    <row r="83" spans="1:11" ht="15">
      <c r="A83" s="17">
        <v>2144</v>
      </c>
      <c r="B83" s="17" t="s">
        <v>97</v>
      </c>
      <c r="C83" s="17">
        <v>0.315</v>
      </c>
      <c r="D83" s="19">
        <v>5000</v>
      </c>
      <c r="E83" s="19">
        <v>6.3E-05</v>
      </c>
      <c r="F83" s="17">
        <v>0.00107</v>
      </c>
      <c r="G83" s="19">
        <v>100</v>
      </c>
      <c r="H83" s="19">
        <v>1.07E-05</v>
      </c>
      <c r="I83" s="18">
        <v>0.05</v>
      </c>
      <c r="J83" s="19" t="s">
        <v>17</v>
      </c>
      <c r="K83" s="18" t="s">
        <v>23</v>
      </c>
    </row>
    <row r="84" spans="1:11" ht="15">
      <c r="A84" s="17">
        <v>2145</v>
      </c>
      <c r="B84" s="17" t="s">
        <v>98</v>
      </c>
      <c r="C84" s="17">
        <v>0.44</v>
      </c>
      <c r="D84" s="19">
        <v>1000</v>
      </c>
      <c r="E84" s="19">
        <v>0.00044</v>
      </c>
      <c r="F84" s="17"/>
      <c r="G84" s="19"/>
      <c r="H84" s="19">
        <v>0.00044</v>
      </c>
      <c r="I84" s="18">
        <v>0.05</v>
      </c>
      <c r="J84" s="19" t="s">
        <v>17</v>
      </c>
      <c r="K84" s="18" t="s">
        <v>23</v>
      </c>
    </row>
    <row r="85" spans="1:11" ht="15">
      <c r="A85" s="17">
        <v>2146</v>
      </c>
      <c r="B85" s="17" t="s">
        <v>99</v>
      </c>
      <c r="C85" s="17">
        <v>3.6</v>
      </c>
      <c r="D85" s="19">
        <v>1000</v>
      </c>
      <c r="E85" s="19">
        <v>0.0036</v>
      </c>
      <c r="F85" s="17"/>
      <c r="G85" s="19"/>
      <c r="H85" s="19">
        <v>0.0036</v>
      </c>
      <c r="I85" s="18">
        <v>0.5</v>
      </c>
      <c r="J85" s="19" t="s">
        <v>37</v>
      </c>
      <c r="K85" s="18" t="s">
        <v>23</v>
      </c>
    </row>
    <row r="86" spans="1:11" ht="15">
      <c r="A86" s="17">
        <v>2147</v>
      </c>
      <c r="B86" s="17" t="s">
        <v>100</v>
      </c>
      <c r="C86" s="17">
        <v>0.3525</v>
      </c>
      <c r="D86" s="19">
        <v>10000</v>
      </c>
      <c r="E86" s="19">
        <v>3.5249999999999996E-05</v>
      </c>
      <c r="F86" s="17">
        <v>0.00107</v>
      </c>
      <c r="G86" s="19">
        <v>100</v>
      </c>
      <c r="H86" s="19">
        <v>1.07E-05</v>
      </c>
      <c r="I86" s="18">
        <v>0.05</v>
      </c>
      <c r="J86" s="19" t="s">
        <v>17</v>
      </c>
      <c r="K86" s="18" t="s">
        <v>23</v>
      </c>
    </row>
    <row r="87" spans="1:11" ht="15">
      <c r="A87" s="17">
        <v>2148</v>
      </c>
      <c r="B87" s="17" t="s">
        <v>101</v>
      </c>
      <c r="C87" s="17">
        <v>0.01</v>
      </c>
      <c r="D87" s="19">
        <v>1000</v>
      </c>
      <c r="E87" s="19">
        <v>1E-05</v>
      </c>
      <c r="F87" s="17"/>
      <c r="G87" s="19"/>
      <c r="H87" s="19">
        <v>1E-05</v>
      </c>
      <c r="I87" s="18">
        <v>0.05</v>
      </c>
      <c r="J87" s="19" t="s">
        <v>17</v>
      </c>
      <c r="K87" s="18" t="s">
        <v>23</v>
      </c>
    </row>
    <row r="88" spans="1:11" ht="15">
      <c r="A88" s="17">
        <v>2149</v>
      </c>
      <c r="B88" s="17" t="s">
        <v>102</v>
      </c>
      <c r="C88" s="17">
        <v>1</v>
      </c>
      <c r="D88" s="19">
        <v>10000</v>
      </c>
      <c r="E88" s="19">
        <v>0.0001</v>
      </c>
      <c r="F88" s="17"/>
      <c r="G88" s="19"/>
      <c r="H88" s="19">
        <v>0.0001</v>
      </c>
      <c r="I88" s="18">
        <v>0.5</v>
      </c>
      <c r="J88" s="19" t="s">
        <v>37</v>
      </c>
      <c r="K88" s="18" t="s">
        <v>23</v>
      </c>
    </row>
    <row r="89" spans="1:11" ht="15">
      <c r="A89" s="17">
        <v>2150</v>
      </c>
      <c r="B89" s="17" t="s">
        <v>103</v>
      </c>
      <c r="C89" s="17">
        <v>100</v>
      </c>
      <c r="D89" s="19">
        <v>1000</v>
      </c>
      <c r="E89" s="19">
        <v>0.1</v>
      </c>
      <c r="F89" s="17">
        <v>100</v>
      </c>
      <c r="G89" s="19">
        <v>50</v>
      </c>
      <c r="H89" s="19">
        <v>2</v>
      </c>
      <c r="I89" s="18">
        <v>0.5</v>
      </c>
      <c r="J89" s="19" t="s">
        <v>17</v>
      </c>
      <c r="K89" s="18" t="s">
        <v>23</v>
      </c>
    </row>
    <row r="90" spans="1:11" ht="15">
      <c r="A90" s="17">
        <v>2151</v>
      </c>
      <c r="B90" s="17" t="s">
        <v>104</v>
      </c>
      <c r="C90" s="17">
        <v>100</v>
      </c>
      <c r="D90" s="19">
        <v>1000</v>
      </c>
      <c r="E90" s="19">
        <v>0.1</v>
      </c>
      <c r="F90" s="17"/>
      <c r="G90" s="19"/>
      <c r="H90" s="19">
        <v>0.1</v>
      </c>
      <c r="I90" s="18">
        <v>0.5</v>
      </c>
      <c r="J90" s="19" t="s">
        <v>37</v>
      </c>
      <c r="K90" s="18" t="s">
        <v>23</v>
      </c>
    </row>
    <row r="91" spans="1:11" ht="15">
      <c r="A91" s="17">
        <v>2152</v>
      </c>
      <c r="B91" s="17" t="s">
        <v>105</v>
      </c>
      <c r="C91" s="17">
        <v>39</v>
      </c>
      <c r="D91" s="19">
        <v>1000</v>
      </c>
      <c r="E91" s="19">
        <v>0.039</v>
      </c>
      <c r="F91" s="17">
        <v>3.2</v>
      </c>
      <c r="G91" s="19">
        <v>50</v>
      </c>
      <c r="H91" s="19">
        <v>0.064</v>
      </c>
      <c r="I91" s="18">
        <v>0.05</v>
      </c>
      <c r="J91" s="19" t="s">
        <v>17</v>
      </c>
      <c r="K91" s="18" t="s">
        <v>21</v>
      </c>
    </row>
    <row r="92" spans="1:11" ht="15">
      <c r="A92" s="17">
        <v>2153</v>
      </c>
      <c r="B92" s="17" t="s">
        <v>106</v>
      </c>
      <c r="C92" s="17">
        <v>100</v>
      </c>
      <c r="D92" s="19">
        <v>1000</v>
      </c>
      <c r="E92" s="19">
        <v>0.1</v>
      </c>
      <c r="F92" s="17">
        <v>100</v>
      </c>
      <c r="G92" s="19">
        <v>50</v>
      </c>
      <c r="H92" s="19">
        <v>2</v>
      </c>
      <c r="I92" s="18">
        <v>0.05</v>
      </c>
      <c r="J92" s="19" t="s">
        <v>17</v>
      </c>
      <c r="K92" s="18" t="s">
        <v>23</v>
      </c>
    </row>
    <row r="93" spans="1:11" ht="15.75" thickBot="1">
      <c r="A93" s="17">
        <v>2154</v>
      </c>
      <c r="B93" s="21" t="s">
        <v>107</v>
      </c>
      <c r="C93" s="21">
        <v>12.1</v>
      </c>
      <c r="D93" s="23">
        <v>1000</v>
      </c>
      <c r="E93" s="23">
        <v>0.0121</v>
      </c>
      <c r="F93" s="21">
        <v>0.254</v>
      </c>
      <c r="G93" s="23">
        <v>10</v>
      </c>
      <c r="H93" s="23">
        <v>0.0254</v>
      </c>
      <c r="I93" s="22">
        <v>0.05</v>
      </c>
      <c r="J93" s="23" t="s">
        <v>17</v>
      </c>
      <c r="K93" s="22" t="s">
        <v>21</v>
      </c>
    </row>
    <row r="94" ht="15.75" thickBot="1">
      <c r="A94" s="24"/>
    </row>
    <row r="95" spans="1:11" ht="16.5" thickBot="1">
      <c r="A95" s="24"/>
      <c r="B95" s="14" t="s">
        <v>108</v>
      </c>
      <c r="C95" s="25"/>
      <c r="D95" s="25"/>
      <c r="E95" s="25"/>
      <c r="F95" s="25"/>
      <c r="G95" s="25"/>
      <c r="H95" s="25"/>
      <c r="I95" s="25"/>
      <c r="J95" s="25"/>
      <c r="K95" s="26"/>
    </row>
    <row r="96" spans="1:11" ht="15">
      <c r="A96" s="17">
        <v>2201</v>
      </c>
      <c r="B96" s="17" t="s">
        <v>109</v>
      </c>
      <c r="C96" s="20">
        <v>1.7</v>
      </c>
      <c r="D96" s="27">
        <v>1000</v>
      </c>
      <c r="E96" s="28">
        <v>0.0017</v>
      </c>
      <c r="F96" s="19">
        <v>0.135</v>
      </c>
      <c r="G96" s="19">
        <v>10</v>
      </c>
      <c r="H96" s="19">
        <v>0.013500000000000002</v>
      </c>
      <c r="I96" s="28">
        <v>0.05</v>
      </c>
      <c r="J96" s="19" t="s">
        <v>17</v>
      </c>
      <c r="K96" s="18" t="s">
        <v>21</v>
      </c>
    </row>
    <row r="97" spans="1:11" ht="15">
      <c r="A97" s="17">
        <v>2202</v>
      </c>
      <c r="B97" s="17" t="s">
        <v>110</v>
      </c>
      <c r="C97" s="17">
        <v>0.925</v>
      </c>
      <c r="D97" s="19">
        <v>1000</v>
      </c>
      <c r="E97" s="18">
        <v>0.000925</v>
      </c>
      <c r="F97" s="19">
        <v>0.135</v>
      </c>
      <c r="G97" s="19">
        <v>10</v>
      </c>
      <c r="H97" s="19">
        <v>0.013500000000000002</v>
      </c>
      <c r="I97" s="18">
        <v>0.05</v>
      </c>
      <c r="J97" s="19" t="s">
        <v>17</v>
      </c>
      <c r="K97" s="18" t="s">
        <v>21</v>
      </c>
    </row>
    <row r="98" spans="1:11" ht="15">
      <c r="A98" s="17">
        <v>2203</v>
      </c>
      <c r="B98" s="17" t="s">
        <v>111</v>
      </c>
      <c r="C98" s="17">
        <v>0.3</v>
      </c>
      <c r="D98" s="19">
        <v>1000</v>
      </c>
      <c r="E98" s="18">
        <v>0.0003</v>
      </c>
      <c r="F98" s="19"/>
      <c r="G98" s="19"/>
      <c r="H98" s="19">
        <v>0.0003</v>
      </c>
      <c r="I98" s="18">
        <v>0.05</v>
      </c>
      <c r="J98" s="19" t="s">
        <v>17</v>
      </c>
      <c r="K98" s="18" t="s">
        <v>21</v>
      </c>
    </row>
    <row r="99" spans="1:11" ht="15">
      <c r="A99" s="17">
        <v>2204</v>
      </c>
      <c r="B99" s="17" t="s">
        <v>112</v>
      </c>
      <c r="C99" s="17">
        <v>3.4</v>
      </c>
      <c r="D99" s="19">
        <v>1000</v>
      </c>
      <c r="E99" s="18">
        <v>0.0034</v>
      </c>
      <c r="F99" s="19"/>
      <c r="G99" s="19"/>
      <c r="H99" s="19">
        <v>0.0034</v>
      </c>
      <c r="I99" s="18">
        <v>0.05</v>
      </c>
      <c r="J99" s="19" t="s">
        <v>17</v>
      </c>
      <c r="K99" s="18" t="s">
        <v>23</v>
      </c>
    </row>
    <row r="100" spans="1:11" ht="15">
      <c r="A100" s="17">
        <v>2205</v>
      </c>
      <c r="B100" s="17" t="s">
        <v>113</v>
      </c>
      <c r="C100" s="17">
        <v>0.68</v>
      </c>
      <c r="D100" s="19">
        <v>5000</v>
      </c>
      <c r="E100" s="18">
        <v>0.000136</v>
      </c>
      <c r="F100" s="19">
        <v>0.3</v>
      </c>
      <c r="G100" s="19">
        <v>10</v>
      </c>
      <c r="H100" s="19">
        <v>0.03</v>
      </c>
      <c r="I100" s="18">
        <v>0.05</v>
      </c>
      <c r="J100" s="19" t="s">
        <v>17</v>
      </c>
      <c r="K100" s="18" t="s">
        <v>23</v>
      </c>
    </row>
    <row r="101" spans="1:11" ht="15">
      <c r="A101" s="17">
        <v>2206</v>
      </c>
      <c r="B101" s="17" t="s">
        <v>114</v>
      </c>
      <c r="C101" s="17">
        <v>0.134</v>
      </c>
      <c r="D101" s="19">
        <v>1000</v>
      </c>
      <c r="E101" s="18">
        <v>0.000134</v>
      </c>
      <c r="F101" s="19">
        <v>0.067</v>
      </c>
      <c r="G101" s="19">
        <v>10</v>
      </c>
      <c r="H101" s="19">
        <v>0.0067</v>
      </c>
      <c r="I101" s="18">
        <v>0.05</v>
      </c>
      <c r="J101" s="19" t="s">
        <v>17</v>
      </c>
      <c r="K101" s="18" t="s">
        <v>23</v>
      </c>
    </row>
    <row r="102" spans="1:11" ht="15.75" thickBot="1">
      <c r="A102" s="17">
        <v>2207</v>
      </c>
      <c r="B102" s="21" t="s">
        <v>115</v>
      </c>
      <c r="C102" s="21">
        <v>3.45</v>
      </c>
      <c r="D102" s="23">
        <v>1000</v>
      </c>
      <c r="E102" s="22">
        <v>0.0034500000000000004</v>
      </c>
      <c r="F102" s="23"/>
      <c r="G102" s="23"/>
      <c r="H102" s="23">
        <v>0.0034500000000000004</v>
      </c>
      <c r="I102" s="22">
        <v>0.05</v>
      </c>
      <c r="J102" s="23" t="s">
        <v>17</v>
      </c>
      <c r="K102" s="22" t="s">
        <v>21</v>
      </c>
    </row>
    <row r="103" ht="15.75" thickBot="1">
      <c r="A103" s="17"/>
    </row>
    <row r="104" spans="1:11" ht="16.5" thickBot="1">
      <c r="A104" s="24"/>
      <c r="B104" s="14" t="s">
        <v>116</v>
      </c>
      <c r="C104" s="25"/>
      <c r="D104" s="25"/>
      <c r="E104" s="25"/>
      <c r="F104" s="25"/>
      <c r="G104" s="25"/>
      <c r="H104" s="25"/>
      <c r="I104" s="25"/>
      <c r="J104" s="25"/>
      <c r="K104" s="26"/>
    </row>
    <row r="105" spans="1:11" ht="15">
      <c r="A105" s="17">
        <v>2301</v>
      </c>
      <c r="B105" s="17" t="s">
        <v>117</v>
      </c>
      <c r="C105" s="20">
        <v>0.08</v>
      </c>
      <c r="D105" s="27">
        <v>1000</v>
      </c>
      <c r="E105" s="27">
        <v>8E-05</v>
      </c>
      <c r="F105" s="20">
        <v>0.0068</v>
      </c>
      <c r="G105" s="27">
        <v>10</v>
      </c>
      <c r="H105" s="27">
        <v>0.0006799999999999999</v>
      </c>
      <c r="I105" s="28">
        <v>0.05</v>
      </c>
      <c r="J105" s="19" t="s">
        <v>17</v>
      </c>
      <c r="K105" s="18" t="s">
        <v>23</v>
      </c>
    </row>
    <row r="106" spans="1:11" ht="15">
      <c r="A106" s="17">
        <v>2302</v>
      </c>
      <c r="B106" s="17" t="s">
        <v>118</v>
      </c>
      <c r="C106" s="17">
        <v>0.05</v>
      </c>
      <c r="D106" s="19">
        <v>1000</v>
      </c>
      <c r="E106" s="19">
        <v>5E-05</v>
      </c>
      <c r="F106" s="17">
        <v>0.025</v>
      </c>
      <c r="G106" s="19">
        <v>10</v>
      </c>
      <c r="H106" s="19">
        <v>0.0025</v>
      </c>
      <c r="I106" s="18">
        <v>0.05</v>
      </c>
      <c r="J106" s="19" t="s">
        <v>17</v>
      </c>
      <c r="K106" s="18" t="s">
        <v>23</v>
      </c>
    </row>
    <row r="107" spans="1:11" ht="15">
      <c r="A107" s="17">
        <v>2303</v>
      </c>
      <c r="B107" s="17" t="s">
        <v>119</v>
      </c>
      <c r="C107" s="17">
        <v>1.91</v>
      </c>
      <c r="D107" s="19">
        <v>1000</v>
      </c>
      <c r="E107" s="19">
        <v>0.00191</v>
      </c>
      <c r="F107" s="17">
        <v>1</v>
      </c>
      <c r="G107" s="19">
        <v>10</v>
      </c>
      <c r="H107" s="19">
        <v>0.1</v>
      </c>
      <c r="I107" s="18">
        <v>0.05</v>
      </c>
      <c r="J107" s="19" t="s">
        <v>17</v>
      </c>
      <c r="K107" s="18" t="s">
        <v>21</v>
      </c>
    </row>
    <row r="108" spans="1:11" ht="15.75" thickBot="1">
      <c r="A108" s="17">
        <v>2304</v>
      </c>
      <c r="B108" s="21" t="s">
        <v>120</v>
      </c>
      <c r="C108" s="21"/>
      <c r="D108" s="23"/>
      <c r="E108" s="23"/>
      <c r="F108" s="21">
        <v>0.69</v>
      </c>
      <c r="G108" s="23">
        <v>50</v>
      </c>
      <c r="H108" s="23">
        <v>0.0138</v>
      </c>
      <c r="I108" s="22">
        <v>0.05</v>
      </c>
      <c r="J108" s="23" t="s">
        <v>17</v>
      </c>
      <c r="K108" s="22" t="s">
        <v>23</v>
      </c>
    </row>
    <row r="109" ht="15.75" thickBot="1">
      <c r="A109" s="17"/>
    </row>
    <row r="110" spans="1:11" ht="16.5" thickBot="1">
      <c r="A110" s="24"/>
      <c r="B110" s="14" t="s">
        <v>121</v>
      </c>
      <c r="C110" s="25"/>
      <c r="D110" s="25"/>
      <c r="E110" s="25"/>
      <c r="F110" s="25"/>
      <c r="G110" s="25"/>
      <c r="H110" s="25"/>
      <c r="I110" s="25"/>
      <c r="J110" s="25"/>
      <c r="K110" s="26"/>
    </row>
    <row r="111" spans="1:11" ht="15">
      <c r="A111" s="17">
        <v>2401</v>
      </c>
      <c r="B111" s="17" t="s">
        <v>122</v>
      </c>
      <c r="C111" s="20">
        <v>0.11</v>
      </c>
      <c r="D111" s="19">
        <v>1000</v>
      </c>
      <c r="E111" s="19">
        <v>0.00011</v>
      </c>
      <c r="F111" s="20">
        <v>0.04</v>
      </c>
      <c r="G111" s="27">
        <v>10</v>
      </c>
      <c r="H111" s="27">
        <v>0.004</v>
      </c>
      <c r="I111" s="28">
        <v>0.5</v>
      </c>
      <c r="J111" s="19" t="s">
        <v>37</v>
      </c>
      <c r="K111" s="18" t="s">
        <v>18</v>
      </c>
    </row>
    <row r="112" spans="1:11" ht="15">
      <c r="A112" s="17">
        <v>2402</v>
      </c>
      <c r="B112" s="17" t="s">
        <v>123</v>
      </c>
      <c r="C112" s="17">
        <v>295</v>
      </c>
      <c r="D112" s="19">
        <v>1000</v>
      </c>
      <c r="E112" s="19">
        <v>0.295</v>
      </c>
      <c r="F112" s="17">
        <v>51</v>
      </c>
      <c r="G112" s="19">
        <v>50</v>
      </c>
      <c r="H112" s="19">
        <v>1.02</v>
      </c>
      <c r="I112" s="18">
        <v>0.05</v>
      </c>
      <c r="J112" s="19" t="s">
        <v>17</v>
      </c>
      <c r="K112" s="18" t="s">
        <v>21</v>
      </c>
    </row>
    <row r="113" spans="1:11" ht="15">
      <c r="A113" s="17">
        <v>2403</v>
      </c>
      <c r="B113" s="17" t="s">
        <v>124</v>
      </c>
      <c r="C113" s="17">
        <v>0.4</v>
      </c>
      <c r="D113" s="19">
        <v>5000</v>
      </c>
      <c r="E113" s="19">
        <v>8E-05</v>
      </c>
      <c r="F113" s="17"/>
      <c r="G113" s="19"/>
      <c r="H113" s="19">
        <v>8E-05</v>
      </c>
      <c r="I113" s="18">
        <v>1</v>
      </c>
      <c r="J113" s="19" t="s">
        <v>125</v>
      </c>
      <c r="K113" s="18" t="s">
        <v>23</v>
      </c>
    </row>
    <row r="114" spans="1:11" ht="15">
      <c r="A114" s="17">
        <v>2404</v>
      </c>
      <c r="B114" s="17" t="s">
        <v>126</v>
      </c>
      <c r="C114" s="17">
        <v>0.78</v>
      </c>
      <c r="D114" s="19">
        <v>1000</v>
      </c>
      <c r="E114" s="19">
        <v>0.00078</v>
      </c>
      <c r="F114" s="17">
        <v>0.2</v>
      </c>
      <c r="G114" s="19">
        <v>100</v>
      </c>
      <c r="H114" s="19">
        <v>0.002</v>
      </c>
      <c r="I114" s="18">
        <v>0.5</v>
      </c>
      <c r="J114" s="19" t="s">
        <v>37</v>
      </c>
      <c r="K114" s="18" t="s">
        <v>23</v>
      </c>
    </row>
    <row r="115" spans="1:11" ht="15">
      <c r="A115" s="17">
        <v>2405</v>
      </c>
      <c r="B115" s="17" t="s">
        <v>127</v>
      </c>
      <c r="C115" s="17">
        <v>4.81</v>
      </c>
      <c r="D115" s="19">
        <v>1000</v>
      </c>
      <c r="E115" s="19">
        <v>0.0048</v>
      </c>
      <c r="F115" s="17"/>
      <c r="G115" s="19"/>
      <c r="H115" s="19">
        <v>0.0048</v>
      </c>
      <c r="I115" s="18">
        <v>0.05</v>
      </c>
      <c r="J115" s="19" t="s">
        <v>17</v>
      </c>
      <c r="K115" s="18" t="s">
        <v>23</v>
      </c>
    </row>
    <row r="116" spans="1:11" ht="15">
      <c r="A116" s="17">
        <v>2406</v>
      </c>
      <c r="B116" s="17" t="s">
        <v>128</v>
      </c>
      <c r="C116" s="17">
        <v>35</v>
      </c>
      <c r="D116" s="19">
        <v>5000</v>
      </c>
      <c r="E116" s="19">
        <v>0.007</v>
      </c>
      <c r="F116" s="17"/>
      <c r="G116" s="19"/>
      <c r="H116" s="19">
        <v>0.007</v>
      </c>
      <c r="I116" s="18">
        <v>1</v>
      </c>
      <c r="J116" s="19" t="s">
        <v>125</v>
      </c>
      <c r="K116" s="18" t="s">
        <v>23</v>
      </c>
    </row>
    <row r="117" spans="1:11" ht="15">
      <c r="A117" s="17">
        <v>2407</v>
      </c>
      <c r="B117" s="17" t="s">
        <v>129</v>
      </c>
      <c r="C117" s="17">
        <v>2</v>
      </c>
      <c r="D117" s="19">
        <v>1000</v>
      </c>
      <c r="E117" s="19">
        <v>0.002</v>
      </c>
      <c r="F117" s="17"/>
      <c r="G117" s="19"/>
      <c r="H117" s="19">
        <v>0.002</v>
      </c>
      <c r="I117" s="18">
        <v>0.05</v>
      </c>
      <c r="J117" s="19" t="s">
        <v>17</v>
      </c>
      <c r="K117" s="18" t="s">
        <v>23</v>
      </c>
    </row>
    <row r="118" spans="1:11" ht="15">
      <c r="A118" s="17">
        <v>2408</v>
      </c>
      <c r="B118" s="17" t="s">
        <v>130</v>
      </c>
      <c r="C118" s="17">
        <v>0.375</v>
      </c>
      <c r="D118" s="19">
        <v>1000</v>
      </c>
      <c r="E118" s="19">
        <v>0.000375</v>
      </c>
      <c r="F118" s="17">
        <v>0.0223</v>
      </c>
      <c r="G118" s="19">
        <v>10</v>
      </c>
      <c r="H118" s="19">
        <v>0.00223</v>
      </c>
      <c r="I118" s="18">
        <v>0.05</v>
      </c>
      <c r="J118" s="19" t="s">
        <v>17</v>
      </c>
      <c r="K118" s="18" t="s">
        <v>23</v>
      </c>
    </row>
    <row r="119" spans="1:11" ht="15">
      <c r="A119" s="17">
        <v>2409</v>
      </c>
      <c r="B119" s="17" t="s">
        <v>131</v>
      </c>
      <c r="C119" s="17">
        <v>0.18</v>
      </c>
      <c r="D119" s="19">
        <v>1000</v>
      </c>
      <c r="E119" s="19">
        <v>0.00017999999999999998</v>
      </c>
      <c r="F119" s="17">
        <v>0.024</v>
      </c>
      <c r="G119" s="19">
        <v>100</v>
      </c>
      <c r="H119" s="19">
        <v>0.00024</v>
      </c>
      <c r="I119" s="18">
        <v>1</v>
      </c>
      <c r="J119" s="19" t="s">
        <v>125</v>
      </c>
      <c r="K119" s="18" t="s">
        <v>23</v>
      </c>
    </row>
    <row r="120" spans="1:11" ht="15">
      <c r="A120" s="17">
        <v>2410</v>
      </c>
      <c r="B120" s="17" t="s">
        <v>132</v>
      </c>
      <c r="C120" s="17">
        <v>0.048</v>
      </c>
      <c r="D120" s="19">
        <v>1000</v>
      </c>
      <c r="E120" s="19">
        <v>4.8E-05</v>
      </c>
      <c r="F120" s="17">
        <v>0.0012</v>
      </c>
      <c r="G120" s="19">
        <v>10</v>
      </c>
      <c r="H120" s="19">
        <v>0.00011999999999999999</v>
      </c>
      <c r="I120" s="18">
        <v>0.5</v>
      </c>
      <c r="J120" s="19" t="s">
        <v>37</v>
      </c>
      <c r="K120" s="18" t="s">
        <v>23</v>
      </c>
    </row>
    <row r="121" spans="1:11" ht="15">
      <c r="A121" s="17">
        <v>2411</v>
      </c>
      <c r="B121" s="17" t="s">
        <v>133</v>
      </c>
      <c r="C121" s="17">
        <v>0.16</v>
      </c>
      <c r="D121" s="19">
        <v>1000</v>
      </c>
      <c r="E121" s="19">
        <v>0.00016</v>
      </c>
      <c r="F121" s="17">
        <v>0.03</v>
      </c>
      <c r="G121" s="19">
        <v>10</v>
      </c>
      <c r="H121" s="19">
        <v>0.003</v>
      </c>
      <c r="I121" s="18">
        <v>0.5</v>
      </c>
      <c r="J121" s="19" t="s">
        <v>37</v>
      </c>
      <c r="K121" s="18" t="s">
        <v>23</v>
      </c>
    </row>
    <row r="122" spans="1:11" ht="15">
      <c r="A122" s="17">
        <v>2412</v>
      </c>
      <c r="B122" s="17" t="s">
        <v>134</v>
      </c>
      <c r="C122" s="17">
        <v>0.15</v>
      </c>
      <c r="D122" s="19">
        <v>1000</v>
      </c>
      <c r="E122" s="19">
        <v>0.00015</v>
      </c>
      <c r="F122" s="17"/>
      <c r="G122" s="19"/>
      <c r="H122" s="19">
        <v>0.00015</v>
      </c>
      <c r="I122" s="18">
        <v>0.05</v>
      </c>
      <c r="J122" s="19" t="s">
        <v>17</v>
      </c>
      <c r="K122" s="18" t="s">
        <v>23</v>
      </c>
    </row>
    <row r="123" spans="1:11" ht="15">
      <c r="A123" s="17">
        <v>2413</v>
      </c>
      <c r="B123" s="17" t="s">
        <v>135</v>
      </c>
      <c r="C123" s="17">
        <v>15.4</v>
      </c>
      <c r="D123" s="19">
        <v>5000</v>
      </c>
      <c r="E123" s="19">
        <v>0.0030800000000000003</v>
      </c>
      <c r="F123" s="17"/>
      <c r="G123" s="19"/>
      <c r="H123" s="19">
        <v>0.0030800000000000003</v>
      </c>
      <c r="I123" s="18">
        <v>0.05</v>
      </c>
      <c r="J123" s="19" t="s">
        <v>17</v>
      </c>
      <c r="K123" s="18" t="s">
        <v>18</v>
      </c>
    </row>
    <row r="124" spans="1:11" ht="15">
      <c r="A124" s="17">
        <v>2414</v>
      </c>
      <c r="B124" s="17" t="s">
        <v>136</v>
      </c>
      <c r="C124" s="17">
        <v>1.1</v>
      </c>
      <c r="D124" s="19">
        <v>1000</v>
      </c>
      <c r="E124" s="19">
        <v>0.0011</v>
      </c>
      <c r="F124" s="17">
        <v>0.009</v>
      </c>
      <c r="G124" s="19">
        <v>10</v>
      </c>
      <c r="H124" s="19">
        <v>0.0009</v>
      </c>
      <c r="I124" s="18">
        <v>0.05</v>
      </c>
      <c r="J124" s="19" t="s">
        <v>17</v>
      </c>
      <c r="K124" s="18" t="s">
        <v>23</v>
      </c>
    </row>
    <row r="125" spans="1:11" ht="15">
      <c r="A125" s="17">
        <v>2415</v>
      </c>
      <c r="B125" s="17" t="s">
        <v>137</v>
      </c>
      <c r="C125" s="17">
        <v>24.8</v>
      </c>
      <c r="D125" s="19">
        <v>1000</v>
      </c>
      <c r="E125" s="19">
        <v>0.0248</v>
      </c>
      <c r="F125" s="17">
        <v>0.09</v>
      </c>
      <c r="G125" s="19">
        <v>50</v>
      </c>
      <c r="H125" s="19">
        <v>0.0018</v>
      </c>
      <c r="I125" s="18">
        <v>0.05</v>
      </c>
      <c r="J125" s="19" t="s">
        <v>17</v>
      </c>
      <c r="K125" s="18" t="s">
        <v>21</v>
      </c>
    </row>
    <row r="126" spans="1:11" ht="15">
      <c r="A126" s="17">
        <v>2416</v>
      </c>
      <c r="B126" s="17" t="s">
        <v>138</v>
      </c>
      <c r="C126" s="17">
        <v>36.5</v>
      </c>
      <c r="D126" s="19">
        <v>5000</v>
      </c>
      <c r="E126" s="19">
        <v>0.0073</v>
      </c>
      <c r="F126" s="17"/>
      <c r="G126" s="19"/>
      <c r="H126" s="19">
        <v>0.0073</v>
      </c>
      <c r="I126" s="18">
        <v>1</v>
      </c>
      <c r="J126" s="19" t="s">
        <v>23</v>
      </c>
      <c r="K126" s="18" t="s">
        <v>23</v>
      </c>
    </row>
    <row r="127" spans="1:11" ht="15">
      <c r="A127" s="17">
        <v>2417</v>
      </c>
      <c r="B127" s="17" t="s">
        <v>139</v>
      </c>
      <c r="C127" s="17">
        <v>15.4</v>
      </c>
      <c r="D127" s="19">
        <v>1000</v>
      </c>
      <c r="E127" s="19">
        <v>0.0154</v>
      </c>
      <c r="F127" s="17">
        <v>3.6</v>
      </c>
      <c r="G127" s="19">
        <v>50</v>
      </c>
      <c r="H127" s="19">
        <v>0.072</v>
      </c>
      <c r="I127" s="18">
        <v>0.05</v>
      </c>
      <c r="J127" s="19" t="s">
        <v>140</v>
      </c>
      <c r="K127" s="18" t="s">
        <v>140</v>
      </c>
    </row>
    <row r="128" spans="1:11" ht="15">
      <c r="A128" s="17">
        <v>2418</v>
      </c>
      <c r="B128" s="17" t="s">
        <v>141</v>
      </c>
      <c r="C128" s="17">
        <v>0.0014</v>
      </c>
      <c r="D128" s="19">
        <v>1000</v>
      </c>
      <c r="E128" s="19">
        <v>1.4E-06</v>
      </c>
      <c r="F128" s="17">
        <v>0.00069</v>
      </c>
      <c r="G128" s="19">
        <v>10</v>
      </c>
      <c r="H128" s="19">
        <v>6.9E-05</v>
      </c>
      <c r="I128" s="18">
        <v>0.5</v>
      </c>
      <c r="J128" s="19" t="s">
        <v>37</v>
      </c>
      <c r="K128" s="18" t="s">
        <v>23</v>
      </c>
    </row>
    <row r="129" spans="1:11" ht="15">
      <c r="A129" s="17">
        <v>2419</v>
      </c>
      <c r="B129" s="17" t="s">
        <v>142</v>
      </c>
      <c r="C129" s="17">
        <v>291</v>
      </c>
      <c r="D129" s="19">
        <v>1000</v>
      </c>
      <c r="E129" s="19">
        <v>0.291</v>
      </c>
      <c r="F129" s="17">
        <v>9.43</v>
      </c>
      <c r="G129" s="19">
        <v>10</v>
      </c>
      <c r="H129" s="19">
        <v>0.943</v>
      </c>
      <c r="I129" s="18">
        <v>0.05</v>
      </c>
      <c r="J129" s="19" t="s">
        <v>17</v>
      </c>
      <c r="K129" s="18" t="s">
        <v>23</v>
      </c>
    </row>
    <row r="130" spans="1:11" ht="15">
      <c r="A130" s="17">
        <v>2420</v>
      </c>
      <c r="B130" s="17" t="s">
        <v>143</v>
      </c>
      <c r="C130" s="17">
        <v>24.1</v>
      </c>
      <c r="D130" s="19">
        <v>1000</v>
      </c>
      <c r="E130" s="19">
        <v>0.0241</v>
      </c>
      <c r="F130" s="17"/>
      <c r="G130" s="19"/>
      <c r="H130" s="19">
        <v>0.0241</v>
      </c>
      <c r="I130" s="18">
        <v>0.05</v>
      </c>
      <c r="J130" s="19" t="s">
        <v>17</v>
      </c>
      <c r="K130" s="18" t="s">
        <v>23</v>
      </c>
    </row>
    <row r="131" spans="1:11" ht="15">
      <c r="A131" s="17">
        <v>2421</v>
      </c>
      <c r="B131" s="17" t="s">
        <v>144</v>
      </c>
      <c r="C131" s="17">
        <v>0.027</v>
      </c>
      <c r="D131" s="19">
        <v>1000</v>
      </c>
      <c r="E131" s="19">
        <v>2.7E-05</v>
      </c>
      <c r="F131" s="17">
        <v>0.0085</v>
      </c>
      <c r="G131" s="19">
        <v>20</v>
      </c>
      <c r="H131" s="19">
        <v>0.00042500000000000003</v>
      </c>
      <c r="I131" s="18">
        <v>0.05</v>
      </c>
      <c r="J131" s="19" t="s">
        <v>17</v>
      </c>
      <c r="K131" s="18" t="s">
        <v>23</v>
      </c>
    </row>
    <row r="132" spans="1:11" ht="15.75" thickBot="1">
      <c r="A132" s="17">
        <v>2422</v>
      </c>
      <c r="B132" s="21" t="s">
        <v>145</v>
      </c>
      <c r="C132" s="21">
        <v>100</v>
      </c>
      <c r="D132" s="23">
        <v>1000</v>
      </c>
      <c r="E132" s="23">
        <v>0.1</v>
      </c>
      <c r="F132" s="21"/>
      <c r="G132" s="23"/>
      <c r="H132" s="23">
        <v>0.1</v>
      </c>
      <c r="I132" s="22">
        <v>0.05</v>
      </c>
      <c r="J132" s="23" t="s">
        <v>17</v>
      </c>
      <c r="K132" s="22" t="s">
        <v>23</v>
      </c>
    </row>
    <row r="133" ht="15.75" thickBot="1">
      <c r="A133" s="17"/>
    </row>
    <row r="134" spans="1:11" ht="16.5" thickBot="1">
      <c r="A134" s="24"/>
      <c r="B134" s="14" t="s">
        <v>146</v>
      </c>
      <c r="C134" s="25"/>
      <c r="D134" s="25"/>
      <c r="E134" s="25"/>
      <c r="F134" s="25"/>
      <c r="G134" s="25"/>
      <c r="H134" s="25"/>
      <c r="I134" s="25"/>
      <c r="J134" s="25"/>
      <c r="K134" s="26"/>
    </row>
    <row r="135" spans="1:11" ht="15">
      <c r="A135" s="17">
        <v>2501</v>
      </c>
      <c r="B135" s="17" t="s">
        <v>147</v>
      </c>
      <c r="C135" s="20">
        <v>250</v>
      </c>
      <c r="D135" s="27">
        <v>1000</v>
      </c>
      <c r="E135" s="28">
        <v>0.25</v>
      </c>
      <c r="F135" s="19"/>
      <c r="G135" s="19"/>
      <c r="H135" s="19">
        <v>0.25</v>
      </c>
      <c r="I135" s="19">
        <v>1</v>
      </c>
      <c r="J135" s="20" t="s">
        <v>125</v>
      </c>
      <c r="K135" s="18" t="s">
        <v>18</v>
      </c>
    </row>
    <row r="136" spans="1:11" ht="15">
      <c r="A136" s="17">
        <v>2502</v>
      </c>
      <c r="B136" s="17" t="s">
        <v>148</v>
      </c>
      <c r="C136" s="17">
        <v>100</v>
      </c>
      <c r="D136" s="19">
        <v>1000</v>
      </c>
      <c r="E136" s="18">
        <v>0.1</v>
      </c>
      <c r="F136" s="19">
        <v>100</v>
      </c>
      <c r="G136" s="19">
        <v>10</v>
      </c>
      <c r="H136" s="19">
        <v>10</v>
      </c>
      <c r="I136" s="19">
        <v>1</v>
      </c>
      <c r="J136" s="17" t="s">
        <v>125</v>
      </c>
      <c r="K136" s="18" t="s">
        <v>23</v>
      </c>
    </row>
    <row r="137" spans="1:11" ht="15">
      <c r="A137" s="17">
        <v>2503</v>
      </c>
      <c r="B137" s="17" t="s">
        <v>149</v>
      </c>
      <c r="C137" s="17">
        <v>885</v>
      </c>
      <c r="D137" s="19">
        <v>5000</v>
      </c>
      <c r="E137" s="18">
        <v>0.177</v>
      </c>
      <c r="F137" s="19"/>
      <c r="G137" s="19"/>
      <c r="H137" s="19">
        <v>0.177</v>
      </c>
      <c r="I137" s="19">
        <v>0.05</v>
      </c>
      <c r="J137" s="17" t="s">
        <v>17</v>
      </c>
      <c r="K137" s="18" t="s">
        <v>21</v>
      </c>
    </row>
    <row r="138" spans="1:11" ht="15">
      <c r="A138" s="17">
        <v>2504</v>
      </c>
      <c r="B138" s="17" t="s">
        <v>150</v>
      </c>
      <c r="C138" s="17">
        <v>160</v>
      </c>
      <c r="D138" s="19">
        <v>1000</v>
      </c>
      <c r="E138" s="18">
        <v>0.16</v>
      </c>
      <c r="F138" s="19"/>
      <c r="G138" s="19"/>
      <c r="H138" s="19">
        <v>0.16</v>
      </c>
      <c r="I138" s="19">
        <v>0.05</v>
      </c>
      <c r="J138" s="17" t="s">
        <v>140</v>
      </c>
      <c r="K138" s="18" t="s">
        <v>140</v>
      </c>
    </row>
    <row r="139" spans="1:11" ht="15">
      <c r="A139" s="17">
        <v>2505</v>
      </c>
      <c r="B139" s="17" t="s">
        <v>151</v>
      </c>
      <c r="C139" s="17">
        <v>100</v>
      </c>
      <c r="D139" s="19">
        <v>1000</v>
      </c>
      <c r="E139" s="18">
        <v>0.1</v>
      </c>
      <c r="F139" s="19">
        <v>100</v>
      </c>
      <c r="G139" s="19">
        <v>50</v>
      </c>
      <c r="H139" s="19">
        <v>2</v>
      </c>
      <c r="I139" s="19">
        <v>1</v>
      </c>
      <c r="J139" s="17" t="s">
        <v>140</v>
      </c>
      <c r="K139" s="18" t="s">
        <v>140</v>
      </c>
    </row>
    <row r="140" spans="1:11" ht="15">
      <c r="A140" s="17">
        <v>2506</v>
      </c>
      <c r="B140" s="17" t="s">
        <v>152</v>
      </c>
      <c r="C140" s="17">
        <v>825</v>
      </c>
      <c r="D140" s="19">
        <v>1000</v>
      </c>
      <c r="E140" s="18">
        <v>0.825</v>
      </c>
      <c r="F140" s="19">
        <v>80</v>
      </c>
      <c r="G140" s="19">
        <v>50</v>
      </c>
      <c r="H140" s="19">
        <v>1.6</v>
      </c>
      <c r="I140" s="19">
        <v>0.05</v>
      </c>
      <c r="J140" s="17" t="s">
        <v>17</v>
      </c>
      <c r="K140" s="18" t="s">
        <v>21</v>
      </c>
    </row>
    <row r="141" spans="1:11" ht="15">
      <c r="A141" s="17">
        <v>2507</v>
      </c>
      <c r="B141" s="17" t="s">
        <v>153</v>
      </c>
      <c r="C141" s="17">
        <v>40</v>
      </c>
      <c r="D141" s="19">
        <v>1000</v>
      </c>
      <c r="E141" s="18">
        <v>0.04</v>
      </c>
      <c r="F141" s="19">
        <v>12</v>
      </c>
      <c r="G141" s="19">
        <v>10</v>
      </c>
      <c r="H141" s="19">
        <v>1.2</v>
      </c>
      <c r="I141" s="19">
        <v>1</v>
      </c>
      <c r="J141" s="17" t="s">
        <v>125</v>
      </c>
      <c r="K141" s="18" t="s">
        <v>18</v>
      </c>
    </row>
    <row r="142" spans="1:11" ht="15">
      <c r="A142" s="17">
        <v>2508</v>
      </c>
      <c r="B142" s="17" t="s">
        <v>154</v>
      </c>
      <c r="C142" s="17">
        <v>100</v>
      </c>
      <c r="D142" s="19">
        <v>1000</v>
      </c>
      <c r="E142" s="18">
        <v>0.1</v>
      </c>
      <c r="F142" s="19">
        <v>5.8</v>
      </c>
      <c r="G142" s="19">
        <v>10</v>
      </c>
      <c r="H142" s="19">
        <v>0.58</v>
      </c>
      <c r="I142" s="19">
        <v>1</v>
      </c>
      <c r="J142" s="17" t="s">
        <v>125</v>
      </c>
      <c r="K142" s="18" t="s">
        <v>18</v>
      </c>
    </row>
    <row r="143" spans="1:11" ht="15">
      <c r="A143" s="17">
        <v>2509</v>
      </c>
      <c r="B143" s="17" t="s">
        <v>155</v>
      </c>
      <c r="C143" s="17">
        <v>494</v>
      </c>
      <c r="D143" s="19">
        <v>1000</v>
      </c>
      <c r="E143" s="18">
        <v>0.494</v>
      </c>
      <c r="F143" s="19">
        <v>64</v>
      </c>
      <c r="G143" s="19">
        <v>50</v>
      </c>
      <c r="H143" s="19">
        <v>1.28</v>
      </c>
      <c r="I143" s="19">
        <v>0.05</v>
      </c>
      <c r="J143" s="17" t="s">
        <v>17</v>
      </c>
      <c r="K143" s="18" t="s">
        <v>18</v>
      </c>
    </row>
    <row r="144" spans="1:11" ht="15">
      <c r="A144" s="17">
        <v>2510</v>
      </c>
      <c r="B144" s="17" t="s">
        <v>156</v>
      </c>
      <c r="C144" s="17">
        <v>100</v>
      </c>
      <c r="D144" s="19">
        <v>1000</v>
      </c>
      <c r="E144" s="18">
        <v>0.1</v>
      </c>
      <c r="F144" s="19">
        <v>100</v>
      </c>
      <c r="G144" s="19">
        <v>10</v>
      </c>
      <c r="H144" s="19">
        <v>10</v>
      </c>
      <c r="I144" s="19">
        <v>0.05</v>
      </c>
      <c r="J144" s="17" t="s">
        <v>17</v>
      </c>
      <c r="K144" s="18" t="s">
        <v>21</v>
      </c>
    </row>
    <row r="145" spans="1:11" ht="15">
      <c r="A145" s="17">
        <v>2511</v>
      </c>
      <c r="B145" s="17" t="s">
        <v>157</v>
      </c>
      <c r="C145" s="17">
        <v>121</v>
      </c>
      <c r="D145" s="19">
        <v>1000</v>
      </c>
      <c r="E145" s="18">
        <v>0.121</v>
      </c>
      <c r="F145" s="19">
        <v>22</v>
      </c>
      <c r="G145" s="19">
        <v>50</v>
      </c>
      <c r="H145" s="19">
        <v>0.44</v>
      </c>
      <c r="I145" s="19">
        <v>0.5</v>
      </c>
      <c r="J145" s="17" t="s">
        <v>37</v>
      </c>
      <c r="K145" s="18" t="s">
        <v>18</v>
      </c>
    </row>
    <row r="146" spans="1:11" ht="15">
      <c r="A146" s="17">
        <v>2512</v>
      </c>
      <c r="B146" s="17" t="s">
        <v>158</v>
      </c>
      <c r="C146" s="17">
        <v>650</v>
      </c>
      <c r="D146" s="19">
        <v>1000</v>
      </c>
      <c r="E146" s="18">
        <v>0.65</v>
      </c>
      <c r="F146" s="19">
        <v>25</v>
      </c>
      <c r="G146" s="19">
        <v>50</v>
      </c>
      <c r="H146" s="19">
        <v>0.5</v>
      </c>
      <c r="I146" s="19">
        <v>1</v>
      </c>
      <c r="J146" s="17" t="s">
        <v>125</v>
      </c>
      <c r="K146" s="18" t="s">
        <v>18</v>
      </c>
    </row>
    <row r="147" spans="1:11" ht="15">
      <c r="A147" s="17">
        <v>2513</v>
      </c>
      <c r="B147" s="17" t="s">
        <v>159</v>
      </c>
      <c r="C147" s="17">
        <v>5.5</v>
      </c>
      <c r="D147" s="19">
        <v>1000</v>
      </c>
      <c r="E147" s="18">
        <v>0.0055</v>
      </c>
      <c r="F147" s="19">
        <v>0.66</v>
      </c>
      <c r="G147" s="19">
        <v>10</v>
      </c>
      <c r="H147" s="19">
        <v>0.066</v>
      </c>
      <c r="I147" s="19">
        <v>0.05</v>
      </c>
      <c r="J147" s="17" t="s">
        <v>17</v>
      </c>
      <c r="K147" s="18" t="s">
        <v>18</v>
      </c>
    </row>
    <row r="148" spans="1:11" ht="15">
      <c r="A148" s="17">
        <v>2514</v>
      </c>
      <c r="B148" s="17" t="s">
        <v>160</v>
      </c>
      <c r="C148" s="17">
        <v>1000</v>
      </c>
      <c r="D148" s="19">
        <v>1000</v>
      </c>
      <c r="E148" s="18">
        <v>1</v>
      </c>
      <c r="F148" s="19">
        <v>423</v>
      </c>
      <c r="G148" s="19">
        <v>10</v>
      </c>
      <c r="H148" s="19">
        <v>42.3</v>
      </c>
      <c r="I148" s="19">
        <v>0.5</v>
      </c>
      <c r="J148" s="17" t="s">
        <v>37</v>
      </c>
      <c r="K148" s="18" t="s">
        <v>18</v>
      </c>
    </row>
    <row r="149" spans="1:11" ht="15">
      <c r="A149" s="17">
        <v>2515</v>
      </c>
      <c r="B149" s="17" t="s">
        <v>161</v>
      </c>
      <c r="C149" s="17">
        <v>100</v>
      </c>
      <c r="D149" s="19">
        <v>1000</v>
      </c>
      <c r="E149" s="18">
        <v>0.1</v>
      </c>
      <c r="F149" s="19"/>
      <c r="G149" s="19"/>
      <c r="H149" s="19">
        <v>0.1</v>
      </c>
      <c r="I149" s="19">
        <v>1</v>
      </c>
      <c r="J149" s="17" t="s">
        <v>140</v>
      </c>
      <c r="K149" s="18" t="s">
        <v>140</v>
      </c>
    </row>
    <row r="150" spans="1:11" ht="15">
      <c r="A150" s="17">
        <v>2516</v>
      </c>
      <c r="B150" s="17" t="s">
        <v>162</v>
      </c>
      <c r="C150" s="17">
        <v>250</v>
      </c>
      <c r="D150" s="19">
        <v>1000</v>
      </c>
      <c r="E150" s="18">
        <v>0.25</v>
      </c>
      <c r="F150" s="19"/>
      <c r="G150" s="19"/>
      <c r="H150" s="19">
        <v>0.25</v>
      </c>
      <c r="I150" s="19">
        <v>0.05</v>
      </c>
      <c r="J150" s="17" t="s">
        <v>140</v>
      </c>
      <c r="K150" s="18" t="s">
        <v>140</v>
      </c>
    </row>
    <row r="151" spans="1:11" ht="15">
      <c r="A151" s="17">
        <v>2517</v>
      </c>
      <c r="B151" s="17" t="s">
        <v>163</v>
      </c>
      <c r="C151" s="17">
        <v>100</v>
      </c>
      <c r="D151" s="19">
        <v>1000</v>
      </c>
      <c r="E151" s="18">
        <v>0.1</v>
      </c>
      <c r="F151" s="19"/>
      <c r="G151" s="19"/>
      <c r="H151" s="19">
        <v>0.1</v>
      </c>
      <c r="I151" s="19">
        <v>0.05</v>
      </c>
      <c r="J151" s="17" t="s">
        <v>17</v>
      </c>
      <c r="K151" s="18" t="s">
        <v>21</v>
      </c>
    </row>
    <row r="152" spans="1:11" ht="15">
      <c r="A152" s="17">
        <v>2518</v>
      </c>
      <c r="B152" s="17" t="s">
        <v>164</v>
      </c>
      <c r="C152" s="17">
        <v>100</v>
      </c>
      <c r="D152" s="19">
        <v>1000</v>
      </c>
      <c r="E152" s="18">
        <v>0.1</v>
      </c>
      <c r="F152" s="19"/>
      <c r="G152" s="19"/>
      <c r="H152" s="19">
        <v>0.1</v>
      </c>
      <c r="I152" s="19">
        <v>0.05</v>
      </c>
      <c r="J152" s="17" t="s">
        <v>17</v>
      </c>
      <c r="K152" s="18" t="s">
        <v>21</v>
      </c>
    </row>
    <row r="153" spans="1:11" ht="15">
      <c r="A153" s="17">
        <v>2519</v>
      </c>
      <c r="B153" s="17" t="s">
        <v>165</v>
      </c>
      <c r="C153" s="17">
        <v>3.6</v>
      </c>
      <c r="D153" s="19">
        <v>1000</v>
      </c>
      <c r="E153" s="18">
        <v>0.0036</v>
      </c>
      <c r="F153" s="19">
        <v>0.47</v>
      </c>
      <c r="G153" s="19">
        <v>10</v>
      </c>
      <c r="H153" s="19">
        <v>0.047</v>
      </c>
      <c r="I153" s="19">
        <v>0.05</v>
      </c>
      <c r="J153" s="17" t="s">
        <v>17</v>
      </c>
      <c r="K153" s="18" t="s">
        <v>23</v>
      </c>
    </row>
    <row r="154" spans="1:11" ht="15">
      <c r="A154" s="17">
        <v>2520</v>
      </c>
      <c r="B154" s="17" t="s">
        <v>166</v>
      </c>
      <c r="C154" s="17">
        <v>100</v>
      </c>
      <c r="D154" s="19">
        <v>1000</v>
      </c>
      <c r="E154" s="18">
        <v>0.1</v>
      </c>
      <c r="F154" s="19">
        <v>100</v>
      </c>
      <c r="G154" s="19">
        <v>50</v>
      </c>
      <c r="H154" s="19">
        <v>2</v>
      </c>
      <c r="I154" s="19">
        <v>0.05</v>
      </c>
      <c r="J154" s="17" t="s">
        <v>17</v>
      </c>
      <c r="K154" s="18" t="s">
        <v>21</v>
      </c>
    </row>
    <row r="155" spans="1:11" ht="15">
      <c r="A155" s="17">
        <v>2521</v>
      </c>
      <c r="B155" s="17" t="s">
        <v>167</v>
      </c>
      <c r="C155" s="17">
        <v>21</v>
      </c>
      <c r="D155" s="19">
        <v>10000</v>
      </c>
      <c r="E155" s="18">
        <v>0.0021</v>
      </c>
      <c r="F155" s="19"/>
      <c r="G155" s="19"/>
      <c r="H155" s="19">
        <v>0.0021</v>
      </c>
      <c r="I155" s="19">
        <v>0.05</v>
      </c>
      <c r="J155" s="17" t="s">
        <v>17</v>
      </c>
      <c r="K155" s="18" t="s">
        <v>21</v>
      </c>
    </row>
    <row r="156" spans="1:11" ht="15">
      <c r="A156" s="17">
        <v>2522</v>
      </c>
      <c r="B156" s="17" t="s">
        <v>168</v>
      </c>
      <c r="C156" s="17">
        <v>100</v>
      </c>
      <c r="D156" s="19">
        <v>1000</v>
      </c>
      <c r="E156" s="18">
        <v>0.1</v>
      </c>
      <c r="F156" s="19"/>
      <c r="G156" s="19"/>
      <c r="H156" s="19">
        <v>0.1</v>
      </c>
      <c r="I156" s="19">
        <v>0.05</v>
      </c>
      <c r="J156" s="17" t="s">
        <v>17</v>
      </c>
      <c r="K156" s="18" t="s">
        <v>23</v>
      </c>
    </row>
    <row r="157" spans="1:11" ht="15">
      <c r="A157" s="17">
        <v>2523</v>
      </c>
      <c r="B157" s="17" t="s">
        <v>169</v>
      </c>
      <c r="C157" s="17">
        <v>207</v>
      </c>
      <c r="D157" s="19">
        <v>1000</v>
      </c>
      <c r="E157" s="18">
        <v>0.207</v>
      </c>
      <c r="F157" s="19"/>
      <c r="G157" s="19"/>
      <c r="H157" s="19">
        <v>0.207</v>
      </c>
      <c r="I157" s="19">
        <v>1</v>
      </c>
      <c r="J157" s="17" t="s">
        <v>140</v>
      </c>
      <c r="K157" s="18" t="s">
        <v>140</v>
      </c>
    </row>
    <row r="158" spans="1:11" ht="15">
      <c r="A158" s="17">
        <v>2524</v>
      </c>
      <c r="B158" s="17" t="s">
        <v>170</v>
      </c>
      <c r="C158" s="17">
        <v>410</v>
      </c>
      <c r="D158" s="19">
        <v>1000</v>
      </c>
      <c r="E158" s="18">
        <v>0.41</v>
      </c>
      <c r="F158" s="19"/>
      <c r="G158" s="19"/>
      <c r="H158" s="19">
        <v>0.41</v>
      </c>
      <c r="I158" s="19">
        <v>0.05</v>
      </c>
      <c r="J158" s="17" t="s">
        <v>17</v>
      </c>
      <c r="K158" s="18" t="s">
        <v>18</v>
      </c>
    </row>
    <row r="159" spans="1:11" ht="15">
      <c r="A159" s="17">
        <v>2525</v>
      </c>
      <c r="B159" s="17" t="s">
        <v>171</v>
      </c>
      <c r="C159" s="17">
        <v>14</v>
      </c>
      <c r="D159" s="19">
        <v>1000</v>
      </c>
      <c r="E159" s="18">
        <v>0.014</v>
      </c>
      <c r="F159" s="19"/>
      <c r="G159" s="19"/>
      <c r="H159" s="19">
        <v>0.014</v>
      </c>
      <c r="I159" s="19">
        <v>1</v>
      </c>
      <c r="J159" s="17" t="s">
        <v>140</v>
      </c>
      <c r="K159" s="18" t="s">
        <v>140</v>
      </c>
    </row>
    <row r="160" spans="1:11" ht="15">
      <c r="A160" s="17">
        <v>2526</v>
      </c>
      <c r="B160" s="17" t="s">
        <v>172</v>
      </c>
      <c r="C160" s="17">
        <v>4.9</v>
      </c>
      <c r="D160" s="19">
        <v>1000</v>
      </c>
      <c r="E160" s="18">
        <v>0.004900000000000001</v>
      </c>
      <c r="F160" s="19">
        <v>0.7</v>
      </c>
      <c r="G160" s="19">
        <v>50</v>
      </c>
      <c r="H160" s="19">
        <v>0.013999999999999999</v>
      </c>
      <c r="I160" s="19">
        <v>0.01</v>
      </c>
      <c r="J160" s="17" t="s">
        <v>140</v>
      </c>
      <c r="K160" s="18" t="s">
        <v>140</v>
      </c>
    </row>
    <row r="161" spans="1:11" ht="15">
      <c r="A161" s="17">
        <v>2527</v>
      </c>
      <c r="B161" s="17" t="s">
        <v>173</v>
      </c>
      <c r="C161" s="17">
        <v>2.4</v>
      </c>
      <c r="D161" s="19">
        <v>1000</v>
      </c>
      <c r="E161" s="18">
        <v>0.0024</v>
      </c>
      <c r="F161" s="19">
        <v>0.22</v>
      </c>
      <c r="G161" s="19">
        <v>50</v>
      </c>
      <c r="H161" s="19">
        <v>0.0044</v>
      </c>
      <c r="I161" s="19">
        <v>0.01</v>
      </c>
      <c r="J161" s="17" t="s">
        <v>140</v>
      </c>
      <c r="K161" s="18" t="s">
        <v>140</v>
      </c>
    </row>
    <row r="162" spans="1:11" ht="15">
      <c r="A162" s="17">
        <v>2528</v>
      </c>
      <c r="B162" s="17" t="s">
        <v>174</v>
      </c>
      <c r="C162" s="17">
        <v>250</v>
      </c>
      <c r="D162" s="19">
        <v>1000</v>
      </c>
      <c r="E162" s="18">
        <v>0.25</v>
      </c>
      <c r="F162" s="19">
        <v>500</v>
      </c>
      <c r="G162" s="19">
        <v>50</v>
      </c>
      <c r="H162" s="19">
        <v>10</v>
      </c>
      <c r="I162" s="19">
        <v>0.05</v>
      </c>
      <c r="J162" s="17" t="s">
        <v>17</v>
      </c>
      <c r="K162" s="18" t="s">
        <v>21</v>
      </c>
    </row>
    <row r="163" spans="1:11" ht="15">
      <c r="A163" s="17">
        <v>2529</v>
      </c>
      <c r="B163" s="17" t="s">
        <v>175</v>
      </c>
      <c r="C163" s="17">
        <v>1000</v>
      </c>
      <c r="D163" s="19">
        <v>1000</v>
      </c>
      <c r="E163" s="18">
        <v>1</v>
      </c>
      <c r="F163" s="19"/>
      <c r="G163" s="19"/>
      <c r="H163" s="19">
        <v>1</v>
      </c>
      <c r="I163" s="19">
        <v>0.05</v>
      </c>
      <c r="J163" s="17" t="s">
        <v>17</v>
      </c>
      <c r="K163" s="18" t="s">
        <v>21</v>
      </c>
    </row>
    <row r="164" spans="1:11" ht="15">
      <c r="A164" s="17">
        <v>2530</v>
      </c>
      <c r="B164" s="17" t="s">
        <v>176</v>
      </c>
      <c r="C164" s="17">
        <v>100</v>
      </c>
      <c r="D164" s="19">
        <v>1000</v>
      </c>
      <c r="E164" s="18">
        <v>0.1</v>
      </c>
      <c r="F164" s="19">
        <v>100</v>
      </c>
      <c r="G164" s="19">
        <v>50</v>
      </c>
      <c r="H164" s="19">
        <v>2</v>
      </c>
      <c r="I164" s="19">
        <v>0.05</v>
      </c>
      <c r="J164" s="17" t="s">
        <v>17</v>
      </c>
      <c r="K164" s="18" t="s">
        <v>21</v>
      </c>
    </row>
    <row r="165" spans="1:11" ht="15">
      <c r="A165" s="17">
        <v>2531</v>
      </c>
      <c r="B165" s="17" t="s">
        <v>177</v>
      </c>
      <c r="C165" s="17">
        <v>90</v>
      </c>
      <c r="D165" s="19">
        <v>1000</v>
      </c>
      <c r="E165" s="18">
        <v>0.09</v>
      </c>
      <c r="F165" s="19">
        <v>0.78</v>
      </c>
      <c r="G165" s="19">
        <v>50</v>
      </c>
      <c r="H165" s="19">
        <v>0.015600000000000001</v>
      </c>
      <c r="I165" s="19">
        <v>0.05</v>
      </c>
      <c r="J165" s="17" t="s">
        <v>17</v>
      </c>
      <c r="K165" s="18" t="s">
        <v>21</v>
      </c>
    </row>
    <row r="166" spans="1:11" ht="15">
      <c r="A166" s="17">
        <v>2532</v>
      </c>
      <c r="B166" s="17" t="s">
        <v>178</v>
      </c>
      <c r="C166" s="17">
        <v>1000</v>
      </c>
      <c r="D166" s="19">
        <v>1000</v>
      </c>
      <c r="E166" s="18">
        <v>1</v>
      </c>
      <c r="F166" s="19"/>
      <c r="G166" s="19"/>
      <c r="H166" s="19">
        <v>1</v>
      </c>
      <c r="I166" s="19">
        <v>0.5</v>
      </c>
      <c r="J166" s="17" t="s">
        <v>37</v>
      </c>
      <c r="K166" s="18" t="s">
        <v>18</v>
      </c>
    </row>
    <row r="167" spans="1:11" ht="15">
      <c r="A167" s="17">
        <v>2533</v>
      </c>
      <c r="B167" s="17" t="s">
        <v>179</v>
      </c>
      <c r="C167" s="17">
        <v>250</v>
      </c>
      <c r="D167" s="19">
        <v>5000</v>
      </c>
      <c r="E167" s="18">
        <v>0.05</v>
      </c>
      <c r="F167" s="19"/>
      <c r="G167" s="19"/>
      <c r="H167" s="19">
        <v>0.05</v>
      </c>
      <c r="I167" s="19">
        <v>0.5</v>
      </c>
      <c r="J167" s="17" t="s">
        <v>37</v>
      </c>
      <c r="K167" s="18" t="s">
        <v>18</v>
      </c>
    </row>
    <row r="168" spans="1:11" ht="15">
      <c r="A168" s="17">
        <v>2534</v>
      </c>
      <c r="B168" s="17" t="s">
        <v>180</v>
      </c>
      <c r="C168" s="17">
        <v>1000</v>
      </c>
      <c r="D168" s="19">
        <v>1000</v>
      </c>
      <c r="E168" s="18">
        <v>1</v>
      </c>
      <c r="F168" s="19">
        <v>100</v>
      </c>
      <c r="G168" s="19">
        <v>100</v>
      </c>
      <c r="H168" s="19">
        <v>1</v>
      </c>
      <c r="I168" s="19">
        <v>0.05</v>
      </c>
      <c r="J168" s="17" t="s">
        <v>140</v>
      </c>
      <c r="K168" s="18" t="s">
        <v>140</v>
      </c>
    </row>
    <row r="169" spans="1:11" ht="15">
      <c r="A169" s="17">
        <v>2535</v>
      </c>
      <c r="B169" s="17" t="s">
        <v>181</v>
      </c>
      <c r="C169" s="17">
        <v>1000</v>
      </c>
      <c r="D169" s="19">
        <v>1000</v>
      </c>
      <c r="E169" s="18">
        <v>1</v>
      </c>
      <c r="F169" s="19">
        <v>100</v>
      </c>
      <c r="G169" s="19">
        <v>100</v>
      </c>
      <c r="H169" s="19">
        <v>1</v>
      </c>
      <c r="I169" s="19">
        <v>1</v>
      </c>
      <c r="J169" s="17" t="s">
        <v>140</v>
      </c>
      <c r="K169" s="18" t="s">
        <v>140</v>
      </c>
    </row>
    <row r="170" spans="1:11" ht="15">
      <c r="A170" s="17">
        <v>2536</v>
      </c>
      <c r="B170" s="17" t="s">
        <v>182</v>
      </c>
      <c r="C170" s="17">
        <v>9100</v>
      </c>
      <c r="D170" s="19">
        <v>5000</v>
      </c>
      <c r="E170" s="18">
        <v>1.82</v>
      </c>
      <c r="F170" s="19"/>
      <c r="G170" s="19"/>
      <c r="H170" s="19">
        <v>1.82</v>
      </c>
      <c r="I170" s="19">
        <v>0.5</v>
      </c>
      <c r="J170" s="17" t="s">
        <v>37</v>
      </c>
      <c r="K170" s="18" t="s">
        <v>23</v>
      </c>
    </row>
    <row r="171" spans="1:11" ht="15">
      <c r="A171" s="17">
        <v>2537</v>
      </c>
      <c r="B171" s="17" t="s">
        <v>183</v>
      </c>
      <c r="C171" s="17">
        <v>100</v>
      </c>
      <c r="D171" s="19">
        <v>1000</v>
      </c>
      <c r="E171" s="18">
        <v>0.1</v>
      </c>
      <c r="F171" s="19"/>
      <c r="G171" s="19"/>
      <c r="H171" s="19">
        <v>0.1</v>
      </c>
      <c r="I171" s="19">
        <v>1</v>
      </c>
      <c r="J171" s="17" t="s">
        <v>140</v>
      </c>
      <c r="K171" s="18" t="s">
        <v>140</v>
      </c>
    </row>
    <row r="172" spans="1:11" ht="15">
      <c r="A172" s="17">
        <v>2538</v>
      </c>
      <c r="B172" s="17" t="s">
        <v>184</v>
      </c>
      <c r="C172" s="17">
        <v>1000</v>
      </c>
      <c r="D172" s="19">
        <v>10000</v>
      </c>
      <c r="E172" s="18">
        <v>0.1</v>
      </c>
      <c r="F172" s="19"/>
      <c r="G172" s="19"/>
      <c r="H172" s="19">
        <v>0.1</v>
      </c>
      <c r="I172" s="19">
        <v>1</v>
      </c>
      <c r="J172" s="17" t="s">
        <v>125</v>
      </c>
      <c r="K172" s="18" t="s">
        <v>18</v>
      </c>
    </row>
    <row r="173" spans="1:11" ht="15">
      <c r="A173" s="17">
        <v>2539</v>
      </c>
      <c r="B173" s="17" t="s">
        <v>185</v>
      </c>
      <c r="C173" s="17">
        <v>1000</v>
      </c>
      <c r="D173" s="19">
        <v>10000</v>
      </c>
      <c r="E173" s="18">
        <v>0.1</v>
      </c>
      <c r="F173" s="19"/>
      <c r="G173" s="19"/>
      <c r="H173" s="19">
        <v>0.1</v>
      </c>
      <c r="I173" s="19">
        <v>0.05</v>
      </c>
      <c r="J173" s="17" t="s">
        <v>17</v>
      </c>
      <c r="K173" s="18" t="s">
        <v>21</v>
      </c>
    </row>
    <row r="174" spans="1:11" ht="15">
      <c r="A174" s="17">
        <v>2540</v>
      </c>
      <c r="B174" s="17" t="s">
        <v>186</v>
      </c>
      <c r="C174" s="17">
        <v>450</v>
      </c>
      <c r="D174" s="19">
        <v>1000</v>
      </c>
      <c r="E174" s="18">
        <v>0.45</v>
      </c>
      <c r="F174" s="19"/>
      <c r="G174" s="19"/>
      <c r="H174" s="19">
        <v>0.45</v>
      </c>
      <c r="I174" s="19">
        <v>0.05</v>
      </c>
      <c r="J174" s="17" t="s">
        <v>17</v>
      </c>
      <c r="K174" s="18" t="s">
        <v>23</v>
      </c>
    </row>
    <row r="175" spans="1:11" ht="15">
      <c r="A175" s="17">
        <v>2541</v>
      </c>
      <c r="B175" s="17" t="s">
        <v>187</v>
      </c>
      <c r="C175" s="17">
        <v>230</v>
      </c>
      <c r="D175" s="19">
        <v>1000</v>
      </c>
      <c r="E175" s="18">
        <v>0.23</v>
      </c>
      <c r="F175" s="19">
        <v>31</v>
      </c>
      <c r="G175" s="19">
        <v>100</v>
      </c>
      <c r="H175" s="19">
        <v>0.31</v>
      </c>
      <c r="I175" s="19">
        <v>0.15</v>
      </c>
      <c r="J175" s="17" t="s">
        <v>17</v>
      </c>
      <c r="K175" s="18" t="s">
        <v>18</v>
      </c>
    </row>
    <row r="176" spans="1:11" ht="15">
      <c r="A176" s="17">
        <v>2542</v>
      </c>
      <c r="B176" s="17" t="s">
        <v>188</v>
      </c>
      <c r="C176" s="17">
        <v>30</v>
      </c>
      <c r="D176" s="19">
        <v>1000</v>
      </c>
      <c r="E176" s="18">
        <v>0.03</v>
      </c>
      <c r="F176" s="19"/>
      <c r="G176" s="19"/>
      <c r="H176" s="19">
        <v>0.03</v>
      </c>
      <c r="I176" s="19">
        <v>0.05</v>
      </c>
      <c r="J176" s="17" t="s">
        <v>140</v>
      </c>
      <c r="K176" s="18" t="s">
        <v>140</v>
      </c>
    </row>
    <row r="177" spans="1:11" ht="15">
      <c r="A177" s="17">
        <v>2543</v>
      </c>
      <c r="B177" s="17" t="s">
        <v>189</v>
      </c>
      <c r="C177" s="17">
        <v>28</v>
      </c>
      <c r="D177" s="19">
        <v>1000</v>
      </c>
      <c r="E177" s="18">
        <v>0.028</v>
      </c>
      <c r="F177" s="19">
        <v>0.05</v>
      </c>
      <c r="G177" s="19">
        <v>10</v>
      </c>
      <c r="H177" s="19">
        <v>0.005</v>
      </c>
      <c r="I177" s="19">
        <v>0.05</v>
      </c>
      <c r="J177" s="17" t="s">
        <v>140</v>
      </c>
      <c r="K177" s="18" t="s">
        <v>140</v>
      </c>
    </row>
    <row r="178" spans="1:11" ht="15">
      <c r="A178" s="17">
        <v>2544</v>
      </c>
      <c r="B178" s="17" t="s">
        <v>190</v>
      </c>
      <c r="C178" s="17">
        <v>25</v>
      </c>
      <c r="D178" s="19">
        <v>5000</v>
      </c>
      <c r="E178" s="18">
        <v>0.005</v>
      </c>
      <c r="F178" s="19"/>
      <c r="G178" s="19"/>
      <c r="H178" s="19">
        <v>0.005</v>
      </c>
      <c r="I178" s="19">
        <v>0.05</v>
      </c>
      <c r="J178" s="17" t="s">
        <v>17</v>
      </c>
      <c r="K178" s="18" t="s">
        <v>21</v>
      </c>
    </row>
    <row r="179" spans="1:11" ht="15">
      <c r="A179" s="17">
        <v>2545</v>
      </c>
      <c r="B179" s="17" t="s">
        <v>191</v>
      </c>
      <c r="C179" s="17">
        <v>113</v>
      </c>
      <c r="D179" s="19">
        <v>5000</v>
      </c>
      <c r="E179" s="18">
        <v>0.0226</v>
      </c>
      <c r="F179" s="19"/>
      <c r="G179" s="19"/>
      <c r="H179" s="19">
        <v>0.0226</v>
      </c>
      <c r="I179" s="19">
        <v>0.05</v>
      </c>
      <c r="J179" s="17" t="s">
        <v>17</v>
      </c>
      <c r="K179" s="18" t="s">
        <v>23</v>
      </c>
    </row>
    <row r="180" spans="1:11" ht="15">
      <c r="A180" s="17">
        <v>2546</v>
      </c>
      <c r="B180" s="17" t="s">
        <v>192</v>
      </c>
      <c r="C180" s="17">
        <v>0.17</v>
      </c>
      <c r="D180" s="19">
        <v>1000</v>
      </c>
      <c r="E180" s="18">
        <v>0.00017</v>
      </c>
      <c r="F180" s="19">
        <v>0.006</v>
      </c>
      <c r="G180" s="19">
        <v>50</v>
      </c>
      <c r="H180" s="19">
        <v>0.00012</v>
      </c>
      <c r="I180" s="19">
        <v>0.01</v>
      </c>
      <c r="J180" s="17" t="s">
        <v>17</v>
      </c>
      <c r="K180" s="18" t="s">
        <v>21</v>
      </c>
    </row>
    <row r="181" spans="1:11" ht="15">
      <c r="A181" s="17">
        <v>2547</v>
      </c>
      <c r="B181" s="17" t="s">
        <v>193</v>
      </c>
      <c r="C181" s="17">
        <v>18</v>
      </c>
      <c r="D181" s="19">
        <v>1000</v>
      </c>
      <c r="E181" s="18">
        <v>0.018</v>
      </c>
      <c r="F181" s="19"/>
      <c r="G181" s="19"/>
      <c r="H181" s="19">
        <v>0.018</v>
      </c>
      <c r="I181" s="19">
        <v>0.01</v>
      </c>
      <c r="J181" s="17" t="s">
        <v>17</v>
      </c>
      <c r="K181" s="18" t="s">
        <v>21</v>
      </c>
    </row>
    <row r="182" spans="1:11" ht="15">
      <c r="A182" s="17">
        <v>2548</v>
      </c>
      <c r="B182" s="17" t="s">
        <v>194</v>
      </c>
      <c r="C182" s="17">
        <v>1972</v>
      </c>
      <c r="D182" s="19">
        <v>1000</v>
      </c>
      <c r="E182" s="18">
        <v>1.972</v>
      </c>
      <c r="F182" s="19"/>
      <c r="G182" s="19"/>
      <c r="H182" s="19">
        <v>1.972</v>
      </c>
      <c r="I182" s="19">
        <v>0.05</v>
      </c>
      <c r="J182" s="17" t="s">
        <v>17</v>
      </c>
      <c r="K182" s="18" t="s">
        <v>23</v>
      </c>
    </row>
    <row r="183" spans="1:11" ht="15">
      <c r="A183" s="17">
        <v>2549</v>
      </c>
      <c r="B183" s="17" t="s">
        <v>195</v>
      </c>
      <c r="C183" s="17">
        <v>2</v>
      </c>
      <c r="D183" s="19">
        <v>1000</v>
      </c>
      <c r="E183" s="18">
        <v>0.002</v>
      </c>
      <c r="F183" s="19"/>
      <c r="G183" s="19"/>
      <c r="H183" s="19">
        <v>0.002</v>
      </c>
      <c r="I183" s="19">
        <v>0.5</v>
      </c>
      <c r="J183" s="17" t="s">
        <v>37</v>
      </c>
      <c r="K183" s="18" t="s">
        <v>18</v>
      </c>
    </row>
    <row r="184" spans="1:11" ht="15">
      <c r="A184" s="17">
        <v>2550</v>
      </c>
      <c r="B184" s="17" t="s">
        <v>196</v>
      </c>
      <c r="C184" s="17">
        <v>10</v>
      </c>
      <c r="D184" s="19">
        <v>1000</v>
      </c>
      <c r="E184" s="18">
        <v>0.01</v>
      </c>
      <c r="F184" s="19"/>
      <c r="G184" s="19"/>
      <c r="H184" s="19">
        <v>0.01</v>
      </c>
      <c r="I184" s="19">
        <v>1</v>
      </c>
      <c r="J184" s="17" t="s">
        <v>125</v>
      </c>
      <c r="K184" s="18" t="s">
        <v>18</v>
      </c>
    </row>
    <row r="185" spans="1:11" ht="15">
      <c r="A185" s="17">
        <v>2551</v>
      </c>
      <c r="B185" s="17" t="s">
        <v>197</v>
      </c>
      <c r="C185" s="17">
        <v>100</v>
      </c>
      <c r="D185" s="19">
        <v>1000</v>
      </c>
      <c r="E185" s="18">
        <v>0.1</v>
      </c>
      <c r="F185" s="19"/>
      <c r="G185" s="19"/>
      <c r="H185" s="19">
        <v>0.1</v>
      </c>
      <c r="I185" s="19">
        <v>0.05</v>
      </c>
      <c r="J185" s="17" t="s">
        <v>17</v>
      </c>
      <c r="K185" s="18" t="s">
        <v>21</v>
      </c>
    </row>
    <row r="186" spans="1:11" ht="15">
      <c r="A186" s="17">
        <v>2552</v>
      </c>
      <c r="B186" s="17" t="s">
        <v>198</v>
      </c>
      <c r="C186" s="17">
        <v>655</v>
      </c>
      <c r="D186" s="19">
        <v>1000</v>
      </c>
      <c r="E186" s="18">
        <v>0.655</v>
      </c>
      <c r="F186" s="19"/>
      <c r="G186" s="19"/>
      <c r="H186" s="19">
        <v>0.655</v>
      </c>
      <c r="I186" s="19">
        <v>1</v>
      </c>
      <c r="J186" s="17" t="s">
        <v>125</v>
      </c>
      <c r="K186" s="18" t="s">
        <v>23</v>
      </c>
    </row>
    <row r="187" spans="1:11" ht="15">
      <c r="A187" s="17">
        <v>2553</v>
      </c>
      <c r="B187" s="17" t="s">
        <v>199</v>
      </c>
      <c r="C187" s="17">
        <v>530</v>
      </c>
      <c r="D187" s="19">
        <v>1000</v>
      </c>
      <c r="E187" s="18">
        <v>0.53</v>
      </c>
      <c r="F187" s="19"/>
      <c r="G187" s="19"/>
      <c r="H187" s="19">
        <v>0.53</v>
      </c>
      <c r="I187" s="19">
        <v>1</v>
      </c>
      <c r="J187" s="17" t="s">
        <v>125</v>
      </c>
      <c r="K187" s="18" t="s">
        <v>18</v>
      </c>
    </row>
    <row r="188" spans="1:11" ht="15">
      <c r="A188" s="17">
        <v>2554</v>
      </c>
      <c r="B188" s="17" t="s">
        <v>200</v>
      </c>
      <c r="C188" s="17">
        <v>0.2</v>
      </c>
      <c r="D188" s="19">
        <v>1000</v>
      </c>
      <c r="E188" s="18">
        <v>0.0002</v>
      </c>
      <c r="F188" s="19">
        <v>0.16</v>
      </c>
      <c r="G188" s="19">
        <v>100</v>
      </c>
      <c r="H188" s="19">
        <v>0.0016</v>
      </c>
      <c r="I188" s="19">
        <v>1</v>
      </c>
      <c r="J188" s="17" t="s">
        <v>125</v>
      </c>
      <c r="K188" s="18" t="s">
        <v>18</v>
      </c>
    </row>
    <row r="189" spans="1:11" ht="15">
      <c r="A189" s="17">
        <v>2555</v>
      </c>
      <c r="B189" s="17" t="s">
        <v>201</v>
      </c>
      <c r="C189" s="17">
        <v>81</v>
      </c>
      <c r="D189" s="19">
        <v>1000</v>
      </c>
      <c r="E189" s="18">
        <v>0.081</v>
      </c>
      <c r="F189" s="19">
        <v>17</v>
      </c>
      <c r="G189" s="19">
        <v>100</v>
      </c>
      <c r="H189" s="19">
        <v>0.17</v>
      </c>
      <c r="I189" s="19">
        <v>0.05</v>
      </c>
      <c r="J189" s="17" t="s">
        <v>17</v>
      </c>
      <c r="K189" s="18" t="s">
        <v>18</v>
      </c>
    </row>
    <row r="190" spans="1:11" ht="15">
      <c r="A190" s="17">
        <v>2556</v>
      </c>
      <c r="B190" s="17" t="s">
        <v>202</v>
      </c>
      <c r="C190" s="17">
        <v>100</v>
      </c>
      <c r="D190" s="19">
        <v>1000</v>
      </c>
      <c r="E190" s="18">
        <v>0.1</v>
      </c>
      <c r="F190" s="19">
        <v>5.5</v>
      </c>
      <c r="G190" s="19">
        <v>50</v>
      </c>
      <c r="H190" s="19">
        <v>0.11</v>
      </c>
      <c r="I190" s="19">
        <v>0.5</v>
      </c>
      <c r="J190" s="17" t="s">
        <v>37</v>
      </c>
      <c r="K190" s="18" t="s">
        <v>18</v>
      </c>
    </row>
    <row r="191" spans="1:11" ht="15">
      <c r="A191" s="17">
        <v>2557</v>
      </c>
      <c r="B191" s="17" t="s">
        <v>203</v>
      </c>
      <c r="C191" s="17">
        <v>10</v>
      </c>
      <c r="D191" s="19">
        <v>1000</v>
      </c>
      <c r="E191" s="18">
        <v>0.01</v>
      </c>
      <c r="F191" s="19">
        <v>1</v>
      </c>
      <c r="G191" s="19">
        <v>10</v>
      </c>
      <c r="H191" s="19">
        <v>0.1</v>
      </c>
      <c r="I191" s="19">
        <v>1</v>
      </c>
      <c r="J191" s="17" t="s">
        <v>125</v>
      </c>
      <c r="K191" s="18" t="s">
        <v>18</v>
      </c>
    </row>
    <row r="192" spans="1:11" ht="15">
      <c r="A192" s="17">
        <v>2558</v>
      </c>
      <c r="B192" s="17" t="s">
        <v>204</v>
      </c>
      <c r="C192" s="17">
        <v>4.225</v>
      </c>
      <c r="D192" s="19">
        <v>1000</v>
      </c>
      <c r="E192" s="18">
        <v>0.004225</v>
      </c>
      <c r="F192" s="19">
        <v>0.11</v>
      </c>
      <c r="G192" s="19">
        <v>50</v>
      </c>
      <c r="H192" s="19">
        <v>0.0022</v>
      </c>
      <c r="I192" s="19">
        <v>0.05</v>
      </c>
      <c r="J192" s="17" t="s">
        <v>17</v>
      </c>
      <c r="K192" s="18" t="s">
        <v>23</v>
      </c>
    </row>
    <row r="193" spans="1:11" ht="15">
      <c r="A193" s="17">
        <v>2559</v>
      </c>
      <c r="B193" s="17" t="s">
        <v>205</v>
      </c>
      <c r="C193" s="17">
        <v>0.26</v>
      </c>
      <c r="D193" s="19">
        <v>1000</v>
      </c>
      <c r="E193" s="18">
        <v>0.00026000000000000003</v>
      </c>
      <c r="F193" s="19">
        <v>0.0396</v>
      </c>
      <c r="G193" s="19">
        <v>50</v>
      </c>
      <c r="H193" s="19">
        <v>0.00079</v>
      </c>
      <c r="I193" s="19">
        <v>0.05</v>
      </c>
      <c r="J193" s="17" t="s">
        <v>17</v>
      </c>
      <c r="K193" s="18" t="s">
        <v>23</v>
      </c>
    </row>
    <row r="194" spans="1:11" ht="15">
      <c r="A194" s="17">
        <v>2560</v>
      </c>
      <c r="B194" s="17" t="s">
        <v>206</v>
      </c>
      <c r="C194" s="17">
        <v>100</v>
      </c>
      <c r="D194" s="19">
        <v>1000</v>
      </c>
      <c r="E194" s="18">
        <v>0.1</v>
      </c>
      <c r="F194" s="19"/>
      <c r="G194" s="19"/>
      <c r="H194" s="19">
        <v>0.1</v>
      </c>
      <c r="I194" s="19">
        <v>0.05</v>
      </c>
      <c r="J194" s="17" t="s">
        <v>17</v>
      </c>
      <c r="K194" s="18" t="s">
        <v>21</v>
      </c>
    </row>
    <row r="195" spans="1:11" ht="15">
      <c r="A195" s="17">
        <v>2561</v>
      </c>
      <c r="B195" s="17" t="s">
        <v>207</v>
      </c>
      <c r="C195" s="17">
        <v>31</v>
      </c>
      <c r="D195" s="19">
        <v>1000</v>
      </c>
      <c r="E195" s="18">
        <v>0.031</v>
      </c>
      <c r="F195" s="19"/>
      <c r="G195" s="19"/>
      <c r="H195" s="19">
        <v>0.031</v>
      </c>
      <c r="I195" s="19">
        <v>0.05</v>
      </c>
      <c r="J195" s="17" t="s">
        <v>17</v>
      </c>
      <c r="K195" s="18" t="s">
        <v>23</v>
      </c>
    </row>
    <row r="196" spans="1:11" ht="15">
      <c r="A196" s="17">
        <v>2562</v>
      </c>
      <c r="B196" s="17" t="s">
        <v>208</v>
      </c>
      <c r="C196" s="17">
        <v>106</v>
      </c>
      <c r="D196" s="19">
        <v>1000</v>
      </c>
      <c r="E196" s="18">
        <v>0.106</v>
      </c>
      <c r="F196" s="19"/>
      <c r="G196" s="19"/>
      <c r="H196" s="19">
        <v>0.106</v>
      </c>
      <c r="I196" s="19">
        <v>0.05</v>
      </c>
      <c r="J196" s="17" t="s">
        <v>17</v>
      </c>
      <c r="K196" s="18" t="s">
        <v>21</v>
      </c>
    </row>
    <row r="197" spans="1:11" ht="15">
      <c r="A197" s="17">
        <v>2563</v>
      </c>
      <c r="B197" s="17" t="s">
        <v>209</v>
      </c>
      <c r="C197" s="17">
        <v>106</v>
      </c>
      <c r="D197" s="19">
        <v>1000</v>
      </c>
      <c r="E197" s="18">
        <v>0.106</v>
      </c>
      <c r="F197" s="19"/>
      <c r="G197" s="19"/>
      <c r="H197" s="19">
        <v>0.106</v>
      </c>
      <c r="I197" s="19">
        <v>0.05</v>
      </c>
      <c r="J197" s="17" t="s">
        <v>17</v>
      </c>
      <c r="K197" s="18" t="s">
        <v>23</v>
      </c>
    </row>
    <row r="198" spans="1:11" ht="15">
      <c r="A198" s="17">
        <v>2564</v>
      </c>
      <c r="B198" s="17" t="s">
        <v>210</v>
      </c>
      <c r="C198" s="17">
        <v>51</v>
      </c>
      <c r="D198" s="19">
        <v>1000</v>
      </c>
      <c r="E198" s="18">
        <v>0.051</v>
      </c>
      <c r="F198" s="19"/>
      <c r="G198" s="19"/>
      <c r="H198" s="19">
        <v>0.051</v>
      </c>
      <c r="I198" s="19">
        <v>0.05</v>
      </c>
      <c r="J198" s="17" t="s">
        <v>17</v>
      </c>
      <c r="K198" s="18" t="s">
        <v>23</v>
      </c>
    </row>
    <row r="199" spans="1:11" ht="15">
      <c r="A199" s="17">
        <v>2565</v>
      </c>
      <c r="B199" s="17" t="s">
        <v>211</v>
      </c>
      <c r="C199" s="17">
        <v>138</v>
      </c>
      <c r="D199" s="19">
        <v>1000</v>
      </c>
      <c r="E199" s="18">
        <v>0.138</v>
      </c>
      <c r="F199" s="19"/>
      <c r="G199" s="19"/>
      <c r="H199" s="19">
        <v>0.138</v>
      </c>
      <c r="I199" s="19">
        <v>0.05</v>
      </c>
      <c r="J199" s="17" t="s">
        <v>140</v>
      </c>
      <c r="K199" s="18" t="s">
        <v>140</v>
      </c>
    </row>
    <row r="200" spans="1:11" ht="15">
      <c r="A200" s="17">
        <v>2566</v>
      </c>
      <c r="B200" s="17" t="s">
        <v>212</v>
      </c>
      <c r="C200" s="17">
        <v>128</v>
      </c>
      <c r="D200" s="19">
        <v>5000</v>
      </c>
      <c r="E200" s="18">
        <v>0.0256</v>
      </c>
      <c r="F200" s="19"/>
      <c r="G200" s="19"/>
      <c r="H200" s="19">
        <v>0.0256</v>
      </c>
      <c r="I200" s="19">
        <v>0.05</v>
      </c>
      <c r="J200" s="17" t="s">
        <v>17</v>
      </c>
      <c r="K200" s="18" t="s">
        <v>23</v>
      </c>
    </row>
    <row r="201" spans="1:11" ht="15">
      <c r="A201" s="17">
        <v>2567</v>
      </c>
      <c r="B201" s="17" t="s">
        <v>213</v>
      </c>
      <c r="C201" s="17">
        <v>30</v>
      </c>
      <c r="D201" s="19">
        <v>1000</v>
      </c>
      <c r="E201" s="18">
        <v>0.03</v>
      </c>
      <c r="F201" s="19"/>
      <c r="G201" s="19"/>
      <c r="H201" s="19">
        <v>0.03</v>
      </c>
      <c r="I201" s="19">
        <v>0.05</v>
      </c>
      <c r="J201" s="17" t="s">
        <v>17</v>
      </c>
      <c r="K201" s="18" t="s">
        <v>21</v>
      </c>
    </row>
    <row r="202" spans="1:11" ht="15">
      <c r="A202" s="17">
        <v>2568</v>
      </c>
      <c r="B202" s="17" t="s">
        <v>214</v>
      </c>
      <c r="C202" s="17">
        <v>130</v>
      </c>
      <c r="D202" s="19">
        <v>1000</v>
      </c>
      <c r="E202" s="18">
        <v>0.13</v>
      </c>
      <c r="F202" s="19"/>
      <c r="G202" s="19"/>
      <c r="H202" s="19">
        <v>0.13</v>
      </c>
      <c r="I202" s="19">
        <v>0.05</v>
      </c>
      <c r="J202" s="17" t="s">
        <v>17</v>
      </c>
      <c r="K202" s="18" t="s">
        <v>21</v>
      </c>
    </row>
    <row r="203" spans="1:11" ht="15">
      <c r="A203" s="17">
        <v>2569</v>
      </c>
      <c r="B203" s="17" t="s">
        <v>215</v>
      </c>
      <c r="C203" s="17">
        <v>48</v>
      </c>
      <c r="D203" s="19">
        <v>1000</v>
      </c>
      <c r="E203" s="18">
        <v>0.048</v>
      </c>
      <c r="F203" s="19"/>
      <c r="G203" s="19"/>
      <c r="H203" s="19">
        <v>0.048</v>
      </c>
      <c r="I203" s="19">
        <v>1</v>
      </c>
      <c r="J203" s="17" t="s">
        <v>140</v>
      </c>
      <c r="K203" s="18" t="s">
        <v>140</v>
      </c>
    </row>
    <row r="204" spans="1:11" ht="15">
      <c r="A204" s="17">
        <v>2570</v>
      </c>
      <c r="B204" s="17" t="s">
        <v>216</v>
      </c>
      <c r="C204" s="17">
        <v>100</v>
      </c>
      <c r="D204" s="19">
        <v>1000</v>
      </c>
      <c r="E204" s="18">
        <v>0.1</v>
      </c>
      <c r="F204" s="19">
        <v>10</v>
      </c>
      <c r="G204" s="19">
        <v>50</v>
      </c>
      <c r="H204" s="19">
        <v>0.2</v>
      </c>
      <c r="I204" s="19">
        <v>0.05</v>
      </c>
      <c r="J204" s="17" t="s">
        <v>17</v>
      </c>
      <c r="K204" s="18" t="s">
        <v>23</v>
      </c>
    </row>
    <row r="205" spans="1:11" ht="15">
      <c r="A205" s="17">
        <v>2571</v>
      </c>
      <c r="B205" s="17" t="s">
        <v>217</v>
      </c>
      <c r="C205" s="17">
        <v>31.2</v>
      </c>
      <c r="D205" s="19">
        <v>1000</v>
      </c>
      <c r="E205" s="18">
        <v>0.0312</v>
      </c>
      <c r="F205" s="19"/>
      <c r="G205" s="19"/>
      <c r="H205" s="19">
        <v>0.0312</v>
      </c>
      <c r="I205" s="19">
        <v>0.05</v>
      </c>
      <c r="J205" s="17" t="s">
        <v>17</v>
      </c>
      <c r="K205" s="18" t="s">
        <v>23</v>
      </c>
    </row>
    <row r="206" spans="1:11" ht="15">
      <c r="A206" s="17">
        <v>2572</v>
      </c>
      <c r="B206" s="17" t="s">
        <v>218</v>
      </c>
      <c r="C206" s="17">
        <v>208</v>
      </c>
      <c r="D206" s="19">
        <v>5000</v>
      </c>
      <c r="E206" s="18">
        <v>0.0416</v>
      </c>
      <c r="F206" s="19"/>
      <c r="G206" s="19"/>
      <c r="H206" s="19">
        <v>0.0416</v>
      </c>
      <c r="I206" s="19">
        <v>0.05</v>
      </c>
      <c r="J206" s="17" t="s">
        <v>17</v>
      </c>
      <c r="K206" s="18" t="s">
        <v>23</v>
      </c>
    </row>
    <row r="207" spans="1:11" ht="15">
      <c r="A207" s="17">
        <v>2573</v>
      </c>
      <c r="B207" s="17" t="s">
        <v>219</v>
      </c>
      <c r="C207" s="17">
        <v>95</v>
      </c>
      <c r="D207" s="19">
        <v>5000</v>
      </c>
      <c r="E207" s="18">
        <v>0.019</v>
      </c>
      <c r="F207" s="19"/>
      <c r="G207" s="19"/>
      <c r="H207" s="19">
        <v>0.019</v>
      </c>
      <c r="I207" s="19">
        <v>0.05</v>
      </c>
      <c r="J207" s="17" t="s">
        <v>17</v>
      </c>
      <c r="K207" s="18" t="s">
        <v>23</v>
      </c>
    </row>
    <row r="208" spans="1:11" ht="15">
      <c r="A208" s="17">
        <v>2574</v>
      </c>
      <c r="B208" s="17" t="s">
        <v>220</v>
      </c>
      <c r="C208" s="17">
        <v>6500</v>
      </c>
      <c r="D208" s="19">
        <v>1000</v>
      </c>
      <c r="E208" s="18">
        <v>6.5</v>
      </c>
      <c r="F208" s="19"/>
      <c r="G208" s="19"/>
      <c r="H208" s="19">
        <v>6.5</v>
      </c>
      <c r="I208" s="19">
        <v>0.05</v>
      </c>
      <c r="J208" s="17" t="s">
        <v>17</v>
      </c>
      <c r="K208" s="18" t="s">
        <v>21</v>
      </c>
    </row>
    <row r="209" spans="1:11" ht="15">
      <c r="A209" s="17">
        <v>2575</v>
      </c>
      <c r="B209" s="17" t="s">
        <v>221</v>
      </c>
      <c r="C209" s="17">
        <v>911</v>
      </c>
      <c r="D209" s="19">
        <v>1000</v>
      </c>
      <c r="E209" s="18">
        <v>0.911</v>
      </c>
      <c r="F209" s="19">
        <v>88</v>
      </c>
      <c r="G209" s="19">
        <v>10</v>
      </c>
      <c r="H209" s="19">
        <v>8.8</v>
      </c>
      <c r="I209" s="19">
        <v>0.05</v>
      </c>
      <c r="J209" s="17" t="s">
        <v>17</v>
      </c>
      <c r="K209" s="18" t="s">
        <v>21</v>
      </c>
    </row>
    <row r="210" spans="1:11" ht="15">
      <c r="A210" s="17">
        <v>2576</v>
      </c>
      <c r="B210" s="17" t="s">
        <v>222</v>
      </c>
      <c r="C210" s="17">
        <v>4400</v>
      </c>
      <c r="D210" s="19">
        <v>1000</v>
      </c>
      <c r="E210" s="18">
        <v>4.4</v>
      </c>
      <c r="F210" s="19">
        <v>100</v>
      </c>
      <c r="G210" s="19">
        <v>10</v>
      </c>
      <c r="H210" s="19">
        <v>10</v>
      </c>
      <c r="I210" s="19">
        <v>0.05</v>
      </c>
      <c r="J210" s="17" t="s">
        <v>17</v>
      </c>
      <c r="K210" s="18" t="s">
        <v>21</v>
      </c>
    </row>
    <row r="211" spans="1:11" ht="15">
      <c r="A211" s="17">
        <v>2577</v>
      </c>
      <c r="B211" s="17" t="s">
        <v>223</v>
      </c>
      <c r="C211" s="17">
        <v>500</v>
      </c>
      <c r="D211" s="19">
        <v>1000</v>
      </c>
      <c r="E211" s="18">
        <v>0.5</v>
      </c>
      <c r="F211" s="19"/>
      <c r="G211" s="19"/>
      <c r="H211" s="19">
        <v>0.5</v>
      </c>
      <c r="I211" s="19">
        <v>0.05</v>
      </c>
      <c r="J211" s="17" t="s">
        <v>17</v>
      </c>
      <c r="K211" s="18" t="s">
        <v>23</v>
      </c>
    </row>
    <row r="212" spans="1:11" ht="15">
      <c r="A212" s="17">
        <v>2578</v>
      </c>
      <c r="B212" s="17" t="s">
        <v>224</v>
      </c>
      <c r="C212" s="17">
        <v>3940</v>
      </c>
      <c r="D212" s="19">
        <v>5000</v>
      </c>
      <c r="E212" s="18">
        <v>0.788</v>
      </c>
      <c r="F212" s="19"/>
      <c r="G212" s="19"/>
      <c r="H212" s="19">
        <v>0.788</v>
      </c>
      <c r="I212" s="19">
        <v>0.05</v>
      </c>
      <c r="J212" s="17" t="s">
        <v>17</v>
      </c>
      <c r="K212" s="18" t="s">
        <v>23</v>
      </c>
    </row>
    <row r="213" spans="1:11" ht="15">
      <c r="A213" s="17">
        <v>2579</v>
      </c>
      <c r="B213" s="17" t="s">
        <v>225</v>
      </c>
      <c r="C213" s="17">
        <v>1254</v>
      </c>
      <c r="D213" s="19">
        <v>1000</v>
      </c>
      <c r="E213" s="18">
        <v>1.254</v>
      </c>
      <c r="F213" s="19"/>
      <c r="G213" s="19"/>
      <c r="H213" s="19">
        <v>1.254</v>
      </c>
      <c r="I213" s="19">
        <v>0.05</v>
      </c>
      <c r="J213" s="17" t="s">
        <v>17</v>
      </c>
      <c r="K213" s="18" t="s">
        <v>23</v>
      </c>
    </row>
    <row r="214" spans="1:11" ht="15">
      <c r="A214" s="17">
        <v>2580</v>
      </c>
      <c r="B214" s="17" t="s">
        <v>226</v>
      </c>
      <c r="C214" s="17">
        <v>943</v>
      </c>
      <c r="D214" s="19">
        <v>1000</v>
      </c>
      <c r="E214" s="18">
        <v>0.943</v>
      </c>
      <c r="F214" s="19">
        <v>320</v>
      </c>
      <c r="G214" s="19">
        <v>50</v>
      </c>
      <c r="H214" s="19">
        <v>6.4</v>
      </c>
      <c r="I214" s="19">
        <v>0.5</v>
      </c>
      <c r="J214" s="17" t="s">
        <v>37</v>
      </c>
      <c r="K214" s="18" t="s">
        <v>23</v>
      </c>
    </row>
    <row r="215" spans="1:11" ht="15">
      <c r="A215" s="17">
        <v>2581</v>
      </c>
      <c r="B215" s="17" t="s">
        <v>227</v>
      </c>
      <c r="C215" s="17">
        <v>32000</v>
      </c>
      <c r="D215" s="19">
        <v>1000</v>
      </c>
      <c r="E215" s="18">
        <v>32</v>
      </c>
      <c r="F215" s="19"/>
      <c r="G215" s="19"/>
      <c r="H215" s="19">
        <v>32</v>
      </c>
      <c r="I215" s="19">
        <v>0.05</v>
      </c>
      <c r="J215" s="17" t="s">
        <v>17</v>
      </c>
      <c r="K215" s="18" t="s">
        <v>21</v>
      </c>
    </row>
    <row r="216" spans="1:11" ht="15">
      <c r="A216" s="17">
        <v>2582</v>
      </c>
      <c r="B216" s="17" t="s">
        <v>228</v>
      </c>
      <c r="C216" s="17">
        <v>500</v>
      </c>
      <c r="D216" s="19">
        <v>1000</v>
      </c>
      <c r="E216" s="18">
        <v>0.5</v>
      </c>
      <c r="F216" s="19"/>
      <c r="G216" s="19"/>
      <c r="H216" s="19">
        <v>0.5</v>
      </c>
      <c r="I216" s="19">
        <v>0.05</v>
      </c>
      <c r="J216" s="17" t="s">
        <v>17</v>
      </c>
      <c r="K216" s="18" t="s">
        <v>23</v>
      </c>
    </row>
    <row r="217" spans="1:11" ht="15">
      <c r="A217" s="17">
        <v>2583</v>
      </c>
      <c r="B217" s="17" t="s">
        <v>229</v>
      </c>
      <c r="C217" s="17">
        <v>762.5</v>
      </c>
      <c r="D217" s="19">
        <v>1000</v>
      </c>
      <c r="E217" s="18">
        <v>0.7625</v>
      </c>
      <c r="F217" s="19"/>
      <c r="G217" s="19"/>
      <c r="H217" s="19">
        <v>0.7625</v>
      </c>
      <c r="I217" s="19">
        <v>0.05</v>
      </c>
      <c r="J217" s="17" t="s">
        <v>17</v>
      </c>
      <c r="K217" s="18" t="s">
        <v>23</v>
      </c>
    </row>
    <row r="218" spans="1:11" ht="15">
      <c r="A218" s="17">
        <v>2584</v>
      </c>
      <c r="B218" s="17" t="s">
        <v>230</v>
      </c>
      <c r="C218" s="17">
        <v>109</v>
      </c>
      <c r="D218" s="19">
        <v>1000</v>
      </c>
      <c r="E218" s="18">
        <v>0.109</v>
      </c>
      <c r="F218" s="19">
        <v>172.5</v>
      </c>
      <c r="G218" s="19">
        <v>50</v>
      </c>
      <c r="H218" s="19">
        <v>3.45</v>
      </c>
      <c r="I218" s="19">
        <v>0.05</v>
      </c>
      <c r="J218" s="17" t="s">
        <v>17</v>
      </c>
      <c r="K218" s="18" t="s">
        <v>23</v>
      </c>
    </row>
    <row r="219" spans="1:11" ht="15">
      <c r="A219" s="17">
        <v>2585</v>
      </c>
      <c r="B219" s="17" t="s">
        <v>231</v>
      </c>
      <c r="C219" s="17">
        <v>969</v>
      </c>
      <c r="D219" s="19">
        <v>1000</v>
      </c>
      <c r="E219" s="18">
        <v>0.969</v>
      </c>
      <c r="F219" s="19">
        <v>0.5</v>
      </c>
      <c r="G219" s="19">
        <v>50</v>
      </c>
      <c r="H219" s="19">
        <v>0.01</v>
      </c>
      <c r="I219" s="19">
        <v>0.05</v>
      </c>
      <c r="J219" s="17" t="s">
        <v>17</v>
      </c>
      <c r="K219" s="18" t="s">
        <v>23</v>
      </c>
    </row>
    <row r="220" spans="1:11" ht="15">
      <c r="A220" s="17">
        <v>2586</v>
      </c>
      <c r="B220" s="17" t="s">
        <v>232</v>
      </c>
      <c r="C220" s="17">
        <v>841</v>
      </c>
      <c r="D220" s="19">
        <v>1000</v>
      </c>
      <c r="E220" s="18">
        <v>0.841</v>
      </c>
      <c r="F220" s="19"/>
      <c r="G220" s="19"/>
      <c r="H220" s="19">
        <v>0.841</v>
      </c>
      <c r="I220" s="19">
        <v>0.05</v>
      </c>
      <c r="J220" s="17" t="s">
        <v>17</v>
      </c>
      <c r="K220" s="18" t="s">
        <v>23</v>
      </c>
    </row>
    <row r="221" spans="1:11" ht="15">
      <c r="A221" s="17">
        <v>2587</v>
      </c>
      <c r="B221" s="17" t="s">
        <v>233</v>
      </c>
      <c r="C221" s="17">
        <v>1000</v>
      </c>
      <c r="D221" s="19">
        <v>5000</v>
      </c>
      <c r="E221" s="18">
        <v>0.2</v>
      </c>
      <c r="F221" s="19"/>
      <c r="G221" s="19"/>
      <c r="H221" s="19">
        <v>0.2</v>
      </c>
      <c r="I221" s="19">
        <v>0.5</v>
      </c>
      <c r="J221" s="17" t="s">
        <v>37</v>
      </c>
      <c r="K221" s="18" t="s">
        <v>23</v>
      </c>
    </row>
    <row r="222" spans="1:11" ht="15">
      <c r="A222" s="17">
        <v>2588</v>
      </c>
      <c r="B222" s="17" t="s">
        <v>234</v>
      </c>
      <c r="C222" s="17">
        <v>4400</v>
      </c>
      <c r="D222" s="19">
        <v>1000</v>
      </c>
      <c r="E222" s="18">
        <v>4.4</v>
      </c>
      <c r="F222" s="19"/>
      <c r="G222" s="19"/>
      <c r="H222" s="19">
        <v>4.4</v>
      </c>
      <c r="I222" s="19">
        <v>0.5</v>
      </c>
      <c r="J222" s="17" t="s">
        <v>37</v>
      </c>
      <c r="K222" s="18" t="s">
        <v>23</v>
      </c>
    </row>
    <row r="223" spans="1:11" ht="15">
      <c r="A223" s="17">
        <v>2589</v>
      </c>
      <c r="B223" s="17" t="s">
        <v>235</v>
      </c>
      <c r="C223" s="17">
        <v>1.8</v>
      </c>
      <c r="D223" s="19">
        <v>1000</v>
      </c>
      <c r="E223" s="18">
        <v>0.0018</v>
      </c>
      <c r="F223" s="19"/>
      <c r="G223" s="19"/>
      <c r="H223" s="19">
        <v>0.0018</v>
      </c>
      <c r="I223" s="19">
        <v>0.5</v>
      </c>
      <c r="J223" s="17" t="s">
        <v>17</v>
      </c>
      <c r="K223" s="18" t="s">
        <v>23</v>
      </c>
    </row>
    <row r="224" spans="1:11" ht="15">
      <c r="A224" s="17">
        <v>2590</v>
      </c>
      <c r="B224" s="17" t="s">
        <v>236</v>
      </c>
      <c r="C224" s="17">
        <v>100</v>
      </c>
      <c r="D224" s="19">
        <v>5000</v>
      </c>
      <c r="E224" s="18">
        <v>0.02</v>
      </c>
      <c r="F224" s="19"/>
      <c r="G224" s="19"/>
      <c r="H224" s="19">
        <v>0.02</v>
      </c>
      <c r="I224" s="19">
        <v>0.5</v>
      </c>
      <c r="J224" s="17" t="s">
        <v>37</v>
      </c>
      <c r="K224" s="18" t="s">
        <v>23</v>
      </c>
    </row>
    <row r="225" spans="1:11" ht="15">
      <c r="A225" s="17">
        <v>2591</v>
      </c>
      <c r="B225" s="17" t="s">
        <v>237</v>
      </c>
      <c r="C225" s="17">
        <v>10000</v>
      </c>
      <c r="D225" s="19">
        <v>10000</v>
      </c>
      <c r="E225" s="18">
        <v>1</v>
      </c>
      <c r="F225" s="19"/>
      <c r="G225" s="19"/>
      <c r="H225" s="19">
        <v>1</v>
      </c>
      <c r="I225" s="19">
        <v>0.05</v>
      </c>
      <c r="J225" s="17" t="s">
        <v>17</v>
      </c>
      <c r="K225" s="18" t="s">
        <v>23</v>
      </c>
    </row>
    <row r="226" spans="1:11" ht="15">
      <c r="A226" s="17">
        <v>2592</v>
      </c>
      <c r="B226" s="17" t="s">
        <v>238</v>
      </c>
      <c r="C226" s="17">
        <v>100</v>
      </c>
      <c r="D226" s="19">
        <v>1000</v>
      </c>
      <c r="E226" s="18">
        <v>0.1</v>
      </c>
      <c r="F226" s="19">
        <v>100</v>
      </c>
      <c r="G226" s="19">
        <v>50</v>
      </c>
      <c r="H226" s="19">
        <v>2</v>
      </c>
      <c r="I226" s="19">
        <v>0.05</v>
      </c>
      <c r="J226" s="17" t="s">
        <v>17</v>
      </c>
      <c r="K226" s="18" t="s">
        <v>21</v>
      </c>
    </row>
    <row r="227" spans="1:11" ht="15">
      <c r="A227" s="17">
        <v>2593</v>
      </c>
      <c r="B227" s="17" t="s">
        <v>239</v>
      </c>
      <c r="C227" s="17">
        <v>209</v>
      </c>
      <c r="D227" s="19">
        <v>5000</v>
      </c>
      <c r="E227" s="18">
        <v>0.0418</v>
      </c>
      <c r="F227" s="19"/>
      <c r="G227" s="19"/>
      <c r="H227" s="19">
        <v>0.0418</v>
      </c>
      <c r="I227" s="19">
        <v>1</v>
      </c>
      <c r="J227" s="17" t="s">
        <v>125</v>
      </c>
      <c r="K227" s="18" t="s">
        <v>23</v>
      </c>
    </row>
    <row r="228" spans="1:11" ht="15">
      <c r="A228" s="17">
        <v>2594</v>
      </c>
      <c r="B228" s="17" t="s">
        <v>240</v>
      </c>
      <c r="C228" s="17">
        <v>188</v>
      </c>
      <c r="D228" s="19">
        <v>5000</v>
      </c>
      <c r="E228" s="18">
        <v>0.0376</v>
      </c>
      <c r="F228" s="19"/>
      <c r="G228" s="19"/>
      <c r="H228" s="19">
        <v>0.0376</v>
      </c>
      <c r="I228" s="19">
        <v>1</v>
      </c>
      <c r="J228" s="17" t="s">
        <v>125</v>
      </c>
      <c r="K228" s="18" t="s">
        <v>23</v>
      </c>
    </row>
    <row r="229" spans="1:11" ht="15">
      <c r="A229" s="17">
        <v>2595</v>
      </c>
      <c r="B229" s="17" t="s">
        <v>241</v>
      </c>
      <c r="C229" s="17">
        <v>600</v>
      </c>
      <c r="D229" s="19">
        <v>1000</v>
      </c>
      <c r="E229" s="18">
        <v>0.6</v>
      </c>
      <c r="F229" s="19">
        <v>12.5</v>
      </c>
      <c r="G229" s="19">
        <v>50</v>
      </c>
      <c r="H229" s="19">
        <v>0.25</v>
      </c>
      <c r="I229" s="19">
        <v>0.05</v>
      </c>
      <c r="J229" s="17" t="s">
        <v>17</v>
      </c>
      <c r="K229" s="18" t="s">
        <v>23</v>
      </c>
    </row>
    <row r="230" spans="1:11" ht="15">
      <c r="A230" s="17">
        <v>2596</v>
      </c>
      <c r="B230" s="17" t="s">
        <v>242</v>
      </c>
      <c r="C230" s="17">
        <v>490</v>
      </c>
      <c r="D230" s="19">
        <v>1000</v>
      </c>
      <c r="E230" s="18">
        <v>0.49</v>
      </c>
      <c r="F230" s="19"/>
      <c r="G230" s="19"/>
      <c r="H230" s="19">
        <v>0.49</v>
      </c>
      <c r="I230" s="19">
        <v>0.05</v>
      </c>
      <c r="J230" s="17" t="s">
        <v>17</v>
      </c>
      <c r="K230" s="18" t="s">
        <v>23</v>
      </c>
    </row>
    <row r="231" spans="1:11" ht="15">
      <c r="A231" s="17">
        <v>2597</v>
      </c>
      <c r="B231" s="17" t="s">
        <v>243</v>
      </c>
      <c r="C231" s="17">
        <v>18</v>
      </c>
      <c r="D231" s="19">
        <v>1000</v>
      </c>
      <c r="E231" s="18">
        <v>0.018</v>
      </c>
      <c r="F231" s="19">
        <v>3.3</v>
      </c>
      <c r="G231" s="19">
        <v>100</v>
      </c>
      <c r="H231" s="19">
        <v>0.033</v>
      </c>
      <c r="I231" s="19">
        <v>0.05</v>
      </c>
      <c r="J231" s="17" t="s">
        <v>17</v>
      </c>
      <c r="K231" s="18" t="s">
        <v>23</v>
      </c>
    </row>
    <row r="232" spans="1:11" ht="15">
      <c r="A232" s="17">
        <v>2598</v>
      </c>
      <c r="B232" s="17" t="s">
        <v>244</v>
      </c>
      <c r="C232" s="17">
        <v>75</v>
      </c>
      <c r="D232" s="19">
        <v>1000</v>
      </c>
      <c r="E232" s="18">
        <v>0.075</v>
      </c>
      <c r="F232" s="19">
        <v>5.6</v>
      </c>
      <c r="G232" s="19">
        <v>50</v>
      </c>
      <c r="H232" s="19">
        <v>0.11199999999999999</v>
      </c>
      <c r="I232" s="19">
        <v>1</v>
      </c>
      <c r="J232" s="17" t="s">
        <v>125</v>
      </c>
      <c r="K232" s="18" t="s">
        <v>23</v>
      </c>
    </row>
    <row r="233" spans="1:11" ht="15">
      <c r="A233" s="17">
        <v>2599</v>
      </c>
      <c r="B233" s="17" t="s">
        <v>245</v>
      </c>
      <c r="C233" s="17">
        <v>100</v>
      </c>
      <c r="D233" s="19">
        <v>1000</v>
      </c>
      <c r="E233" s="18">
        <v>0.1</v>
      </c>
      <c r="F233" s="19">
        <v>120</v>
      </c>
      <c r="G233" s="19">
        <v>100</v>
      </c>
      <c r="H233" s="19">
        <v>1.2</v>
      </c>
      <c r="I233" s="19">
        <v>0.5</v>
      </c>
      <c r="J233" s="17" t="s">
        <v>37</v>
      </c>
      <c r="K233" s="18" t="s">
        <v>23</v>
      </c>
    </row>
    <row r="234" spans="1:11" ht="15">
      <c r="A234" s="17">
        <v>2600</v>
      </c>
      <c r="B234" s="17" t="s">
        <v>246</v>
      </c>
      <c r="C234" s="17">
        <v>120</v>
      </c>
      <c r="D234" s="19">
        <v>1000</v>
      </c>
      <c r="E234" s="18">
        <v>0.12</v>
      </c>
      <c r="F234" s="19">
        <v>120</v>
      </c>
      <c r="G234" s="19">
        <v>100</v>
      </c>
      <c r="H234" s="19">
        <v>1.2</v>
      </c>
      <c r="I234" s="19">
        <v>1</v>
      </c>
      <c r="J234" s="17" t="s">
        <v>125</v>
      </c>
      <c r="K234" s="18" t="s">
        <v>23</v>
      </c>
    </row>
    <row r="235" spans="1:11" ht="15">
      <c r="A235" s="17">
        <v>2601</v>
      </c>
      <c r="B235" s="17" t="s">
        <v>247</v>
      </c>
      <c r="C235" s="17">
        <v>120</v>
      </c>
      <c r="D235" s="19">
        <v>1000</v>
      </c>
      <c r="E235" s="18">
        <v>0.12</v>
      </c>
      <c r="F235" s="19">
        <v>120</v>
      </c>
      <c r="G235" s="19">
        <v>100</v>
      </c>
      <c r="H235" s="19">
        <v>1.2</v>
      </c>
      <c r="I235" s="19">
        <v>0.5</v>
      </c>
      <c r="J235" s="17" t="s">
        <v>37</v>
      </c>
      <c r="K235" s="18" t="s">
        <v>23</v>
      </c>
    </row>
    <row r="236" spans="1:11" ht="15">
      <c r="A236" s="17">
        <v>2602</v>
      </c>
      <c r="B236" s="17" t="s">
        <v>248</v>
      </c>
      <c r="C236" s="17">
        <v>38</v>
      </c>
      <c r="D236" s="19">
        <v>1000</v>
      </c>
      <c r="E236" s="18">
        <v>0.038</v>
      </c>
      <c r="F236" s="19"/>
      <c r="G236" s="19"/>
      <c r="H236" s="19">
        <v>0.038</v>
      </c>
      <c r="I236" s="19">
        <v>1</v>
      </c>
      <c r="J236" s="17" t="s">
        <v>125</v>
      </c>
      <c r="K236" s="18" t="s">
        <v>23</v>
      </c>
    </row>
    <row r="237" spans="1:11" ht="15">
      <c r="A237" s="17">
        <v>2603</v>
      </c>
      <c r="B237" s="17" t="s">
        <v>249</v>
      </c>
      <c r="C237" s="17">
        <v>100</v>
      </c>
      <c r="D237" s="19">
        <v>5000</v>
      </c>
      <c r="E237" s="18">
        <v>0.02</v>
      </c>
      <c r="F237" s="19"/>
      <c r="G237" s="19"/>
      <c r="H237" s="19">
        <v>0.02</v>
      </c>
      <c r="I237" s="19">
        <v>1</v>
      </c>
      <c r="J237" s="17" t="s">
        <v>125</v>
      </c>
      <c r="K237" s="18" t="s">
        <v>18</v>
      </c>
    </row>
    <row r="238" spans="1:11" ht="15">
      <c r="A238" s="17">
        <v>2604</v>
      </c>
      <c r="B238" s="17" t="s">
        <v>250</v>
      </c>
      <c r="C238" s="17">
        <v>13</v>
      </c>
      <c r="D238" s="19">
        <v>5000</v>
      </c>
      <c r="E238" s="18">
        <v>0.0026</v>
      </c>
      <c r="F238" s="19"/>
      <c r="G238" s="19"/>
      <c r="H238" s="19">
        <v>0.0026</v>
      </c>
      <c r="I238" s="19">
        <v>1</v>
      </c>
      <c r="J238" s="17" t="s">
        <v>23</v>
      </c>
      <c r="K238" s="18" t="s">
        <v>23</v>
      </c>
    </row>
    <row r="239" spans="1:11" ht="15">
      <c r="A239" s="17">
        <v>2605</v>
      </c>
      <c r="B239" s="17" t="s">
        <v>251</v>
      </c>
      <c r="C239" s="17">
        <v>40.7</v>
      </c>
      <c r="D239" s="19">
        <v>1000</v>
      </c>
      <c r="E239" s="18">
        <v>0.0407</v>
      </c>
      <c r="F239" s="19"/>
      <c r="G239" s="19"/>
      <c r="H239" s="19">
        <v>0.0407</v>
      </c>
      <c r="I239" s="19">
        <v>0.05</v>
      </c>
      <c r="J239" s="17" t="s">
        <v>17</v>
      </c>
      <c r="K239" s="18" t="s">
        <v>23</v>
      </c>
    </row>
    <row r="240" spans="1:11" ht="15">
      <c r="A240" s="17">
        <v>2606</v>
      </c>
      <c r="B240" s="17" t="s">
        <v>252</v>
      </c>
      <c r="C240" s="17">
        <v>528</v>
      </c>
      <c r="D240" s="19">
        <v>1000</v>
      </c>
      <c r="E240" s="18">
        <v>0.528</v>
      </c>
      <c r="F240" s="19"/>
      <c r="G240" s="19"/>
      <c r="H240" s="19">
        <v>0.528</v>
      </c>
      <c r="I240" s="19">
        <v>0.05</v>
      </c>
      <c r="J240" s="17" t="s">
        <v>17</v>
      </c>
      <c r="K240" s="18" t="s">
        <v>18</v>
      </c>
    </row>
    <row r="241" spans="1:11" ht="15">
      <c r="A241" s="17">
        <v>2607</v>
      </c>
      <c r="B241" s="17" t="s">
        <v>253</v>
      </c>
      <c r="C241" s="17">
        <v>39</v>
      </c>
      <c r="D241" s="19">
        <v>1000</v>
      </c>
      <c r="E241" s="18">
        <v>0.039</v>
      </c>
      <c r="F241" s="19">
        <v>4.3</v>
      </c>
      <c r="G241" s="19">
        <v>100</v>
      </c>
      <c r="H241" s="19">
        <v>0.043</v>
      </c>
      <c r="I241" s="19">
        <v>0.5</v>
      </c>
      <c r="J241" s="17" t="s">
        <v>37</v>
      </c>
      <c r="K241" s="18" t="s">
        <v>23</v>
      </c>
    </row>
    <row r="242" spans="1:11" ht="15">
      <c r="A242" s="17">
        <v>2608</v>
      </c>
      <c r="B242" s="17" t="s">
        <v>254</v>
      </c>
      <c r="C242" s="17">
        <v>100</v>
      </c>
      <c r="D242" s="19">
        <v>1000</v>
      </c>
      <c r="E242" s="18">
        <v>0.1</v>
      </c>
      <c r="F242" s="19">
        <v>100</v>
      </c>
      <c r="G242" s="19">
        <v>10</v>
      </c>
      <c r="H242" s="19">
        <v>10</v>
      </c>
      <c r="I242" s="19">
        <v>0.05</v>
      </c>
      <c r="J242" s="17" t="s">
        <v>17</v>
      </c>
      <c r="K242" s="18" t="s">
        <v>21</v>
      </c>
    </row>
    <row r="243" spans="1:11" ht="15">
      <c r="A243" s="17">
        <v>2609</v>
      </c>
      <c r="B243" s="17" t="s">
        <v>255</v>
      </c>
      <c r="C243" s="17">
        <v>100</v>
      </c>
      <c r="D243" s="19">
        <v>1000</v>
      </c>
      <c r="E243" s="18">
        <v>0.1</v>
      </c>
      <c r="F243" s="19">
        <v>100</v>
      </c>
      <c r="G243" s="19">
        <v>50</v>
      </c>
      <c r="H243" s="19">
        <v>2</v>
      </c>
      <c r="I243" s="19">
        <v>1</v>
      </c>
      <c r="J243" s="17" t="s">
        <v>125</v>
      </c>
      <c r="K243" s="18" t="s">
        <v>23</v>
      </c>
    </row>
    <row r="244" spans="1:11" ht="15">
      <c r="A244" s="17">
        <v>2610</v>
      </c>
      <c r="B244" s="17" t="s">
        <v>256</v>
      </c>
      <c r="C244" s="17">
        <v>100</v>
      </c>
      <c r="D244" s="19">
        <v>1000</v>
      </c>
      <c r="E244" s="18">
        <v>0.1</v>
      </c>
      <c r="F244" s="19"/>
      <c r="G244" s="19"/>
      <c r="H244" s="19">
        <v>0.1</v>
      </c>
      <c r="I244" s="19">
        <v>0.05</v>
      </c>
      <c r="J244" s="17" t="s">
        <v>17</v>
      </c>
      <c r="K244" s="18" t="s">
        <v>23</v>
      </c>
    </row>
    <row r="245" spans="1:11" ht="15">
      <c r="A245" s="17">
        <v>2611</v>
      </c>
      <c r="B245" s="17" t="s">
        <v>257</v>
      </c>
      <c r="C245" s="17">
        <v>100</v>
      </c>
      <c r="D245" s="19">
        <v>1000</v>
      </c>
      <c r="E245" s="18">
        <v>0.1</v>
      </c>
      <c r="F245" s="19"/>
      <c r="G245" s="19"/>
      <c r="H245" s="19">
        <v>0.1</v>
      </c>
      <c r="I245" s="19">
        <v>1</v>
      </c>
      <c r="J245" s="17" t="s">
        <v>125</v>
      </c>
      <c r="K245" s="18" t="s">
        <v>23</v>
      </c>
    </row>
    <row r="246" spans="1:11" ht="15">
      <c r="A246" s="17">
        <v>2612</v>
      </c>
      <c r="B246" s="17" t="s">
        <v>258</v>
      </c>
      <c r="C246" s="17">
        <v>100</v>
      </c>
      <c r="D246" s="19">
        <v>1000</v>
      </c>
      <c r="E246" s="18">
        <v>0.1</v>
      </c>
      <c r="F246" s="19"/>
      <c r="G246" s="19"/>
      <c r="H246" s="19">
        <v>0.1</v>
      </c>
      <c r="I246" s="19">
        <v>1</v>
      </c>
      <c r="J246" s="17" t="s">
        <v>125</v>
      </c>
      <c r="K246" s="18" t="s">
        <v>23</v>
      </c>
    </row>
    <row r="247" spans="1:11" ht="15">
      <c r="A247" s="17">
        <v>2613</v>
      </c>
      <c r="B247" s="17" t="s">
        <v>259</v>
      </c>
      <c r="C247" s="17">
        <v>100</v>
      </c>
      <c r="D247" s="19">
        <v>1000</v>
      </c>
      <c r="E247" s="18">
        <v>0.1</v>
      </c>
      <c r="F247" s="19"/>
      <c r="G247" s="19"/>
      <c r="H247" s="19">
        <v>0.1</v>
      </c>
      <c r="I247" s="19">
        <v>1</v>
      </c>
      <c r="J247" s="17" t="s">
        <v>125</v>
      </c>
      <c r="K247" s="18" t="s">
        <v>23</v>
      </c>
    </row>
    <row r="248" spans="1:11" ht="15">
      <c r="A248" s="17">
        <v>2614</v>
      </c>
      <c r="B248" s="17" t="s">
        <v>260</v>
      </c>
      <c r="C248" s="17">
        <v>100</v>
      </c>
      <c r="D248" s="19">
        <v>1000</v>
      </c>
      <c r="E248" s="18">
        <v>0.1</v>
      </c>
      <c r="F248" s="19"/>
      <c r="G248" s="19"/>
      <c r="H248" s="19">
        <v>0.1</v>
      </c>
      <c r="I248" s="19">
        <v>1</v>
      </c>
      <c r="J248" s="17" t="s">
        <v>125</v>
      </c>
      <c r="K248" s="18" t="s">
        <v>23</v>
      </c>
    </row>
    <row r="249" spans="1:11" ht="15.75" thickBot="1">
      <c r="A249" s="21">
        <v>2615</v>
      </c>
      <c r="B249" s="21" t="s">
        <v>261</v>
      </c>
      <c r="C249" s="21">
        <v>0.59</v>
      </c>
      <c r="D249" s="23">
        <v>5000</v>
      </c>
      <c r="E249" s="22">
        <v>0.000118</v>
      </c>
      <c r="F249" s="23"/>
      <c r="G249" s="23"/>
      <c r="H249" s="23">
        <v>0.000118</v>
      </c>
      <c r="I249" s="23">
        <v>0.05</v>
      </c>
      <c r="J249" s="21" t="s">
        <v>17</v>
      </c>
      <c r="K249" s="22" t="s">
        <v>23</v>
      </c>
    </row>
    <row r="252" spans="1:11" ht="15.75" thickBot="1">
      <c r="A252" s="29"/>
      <c r="B252" s="30" t="s">
        <v>262</v>
      </c>
      <c r="C252" s="31"/>
      <c r="D252" s="31"/>
      <c r="E252" s="31"/>
      <c r="F252" s="31"/>
      <c r="G252" s="31"/>
      <c r="H252" s="31"/>
      <c r="I252" s="32"/>
      <c r="J252" s="32"/>
      <c r="K252" s="32"/>
    </row>
    <row r="253" spans="1:11" ht="18.75" thickBot="1">
      <c r="A253" s="29"/>
      <c r="B253" s="33"/>
      <c r="C253" s="34" t="s">
        <v>1</v>
      </c>
      <c r="D253" s="35"/>
      <c r="E253" s="36"/>
      <c r="F253" s="34" t="s">
        <v>2</v>
      </c>
      <c r="G253" s="35"/>
      <c r="H253" s="36"/>
      <c r="I253" s="34" t="s">
        <v>3</v>
      </c>
      <c r="J253" s="35"/>
      <c r="K253" s="36"/>
    </row>
    <row r="254" spans="1:11" ht="37.5" thickBot="1">
      <c r="A254" s="37" t="s">
        <v>263</v>
      </c>
      <c r="B254" s="38" t="s">
        <v>5</v>
      </c>
      <c r="C254" s="39" t="s">
        <v>264</v>
      </c>
      <c r="D254" s="40" t="s">
        <v>265</v>
      </c>
      <c r="E254" s="41" t="s">
        <v>266</v>
      </c>
      <c r="F254" s="42" t="s">
        <v>9</v>
      </c>
      <c r="G254" s="43" t="s">
        <v>267</v>
      </c>
      <c r="H254" s="44" t="s">
        <v>268</v>
      </c>
      <c r="I254" s="42" t="s">
        <v>12</v>
      </c>
      <c r="J254" s="43" t="s">
        <v>13</v>
      </c>
      <c r="K254" s="44" t="s">
        <v>14</v>
      </c>
    </row>
    <row r="255" spans="1:11" ht="15">
      <c r="A255" s="45">
        <v>9991</v>
      </c>
      <c r="B255" s="108"/>
      <c r="C255" s="46"/>
      <c r="D255" s="47"/>
      <c r="E255" s="48"/>
      <c r="F255" s="49"/>
      <c r="G255" s="50"/>
      <c r="H255" s="109"/>
      <c r="I255" s="110"/>
      <c r="J255" s="51"/>
      <c r="K255" s="52"/>
    </row>
    <row r="256" spans="1:11" ht="15">
      <c r="A256" s="45">
        <v>9992</v>
      </c>
      <c r="B256" s="111"/>
      <c r="C256" s="53"/>
      <c r="D256" s="49"/>
      <c r="E256" s="54"/>
      <c r="F256" s="49"/>
      <c r="G256" s="49"/>
      <c r="H256" s="112"/>
      <c r="I256" s="113"/>
      <c r="J256" s="56"/>
      <c r="K256" s="57"/>
    </row>
    <row r="257" spans="1:11" ht="15">
      <c r="A257" s="45">
        <v>9993</v>
      </c>
      <c r="B257" s="58"/>
      <c r="C257" s="53"/>
      <c r="D257" s="49"/>
      <c r="E257" s="54"/>
      <c r="F257" s="49"/>
      <c r="G257" s="49"/>
      <c r="H257" s="49"/>
      <c r="I257" s="53"/>
      <c r="J257" s="49"/>
      <c r="K257" s="54"/>
    </row>
    <row r="258" spans="1:11" ht="15">
      <c r="A258" s="45">
        <v>9994</v>
      </c>
      <c r="B258" s="58"/>
      <c r="C258" s="53"/>
      <c r="D258" s="49"/>
      <c r="E258" s="54"/>
      <c r="F258" s="49"/>
      <c r="G258" s="49"/>
      <c r="H258" s="49"/>
      <c r="I258" s="53"/>
      <c r="J258" s="49"/>
      <c r="K258" s="54"/>
    </row>
    <row r="259" spans="1:11" ht="15">
      <c r="A259" s="45">
        <v>9995</v>
      </c>
      <c r="B259" s="59"/>
      <c r="C259" s="53"/>
      <c r="D259" s="49"/>
      <c r="E259" s="54"/>
      <c r="F259" s="49"/>
      <c r="G259" s="49"/>
      <c r="H259" s="49"/>
      <c r="I259" s="53"/>
      <c r="J259" s="49"/>
      <c r="K259" s="54"/>
    </row>
    <row r="260" spans="1:11" ht="15">
      <c r="A260" s="45">
        <v>9996</v>
      </c>
      <c r="B260" s="59"/>
      <c r="C260" s="53"/>
      <c r="D260" s="49"/>
      <c r="E260" s="54"/>
      <c r="F260" s="49"/>
      <c r="G260" s="49"/>
      <c r="H260" s="49"/>
      <c r="I260" s="53"/>
      <c r="J260" s="49"/>
      <c r="K260" s="54"/>
    </row>
    <row r="261" spans="1:11" ht="15">
      <c r="A261" s="45">
        <v>9997</v>
      </c>
      <c r="B261" s="59"/>
      <c r="C261" s="53"/>
      <c r="D261" s="49"/>
      <c r="E261" s="54"/>
      <c r="F261" s="49"/>
      <c r="G261" s="49"/>
      <c r="H261" s="49"/>
      <c r="I261" s="53"/>
      <c r="J261" s="49"/>
      <c r="K261" s="54"/>
    </row>
    <row r="262" spans="1:11" ht="15.75" thickBot="1">
      <c r="A262" s="60">
        <v>9998</v>
      </c>
      <c r="B262" s="61"/>
      <c r="C262" s="62"/>
      <c r="D262" s="63"/>
      <c r="E262" s="64"/>
      <c r="F262" s="63"/>
      <c r="G262" s="63"/>
      <c r="H262" s="63"/>
      <c r="I262" s="62"/>
      <c r="J262" s="63"/>
      <c r="K262" s="64"/>
    </row>
    <row r="263" spans="1:11" ht="15">
      <c r="A263" s="29"/>
      <c r="B263" s="29"/>
      <c r="C263" s="31"/>
      <c r="D263" s="31"/>
      <c r="E263" s="31"/>
      <c r="F263" s="31"/>
      <c r="G263" s="31"/>
      <c r="H263" s="31"/>
      <c r="I263" s="32"/>
      <c r="J263" s="32"/>
      <c r="K263" s="32"/>
    </row>
    <row r="264" spans="1:11" ht="15">
      <c r="A264" s="29"/>
      <c r="B264" s="30" t="s">
        <v>269</v>
      </c>
      <c r="C264" s="31"/>
      <c r="D264" s="31"/>
      <c r="E264" s="31"/>
      <c r="F264" s="31"/>
      <c r="G264" s="31"/>
      <c r="H264" s="31"/>
      <c r="I264" s="32"/>
      <c r="J264" s="32"/>
      <c r="K264" s="32"/>
    </row>
    <row r="265" spans="1:11" ht="15">
      <c r="A265" s="29">
        <v>9999</v>
      </c>
      <c r="B265" s="65" t="s">
        <v>270</v>
      </c>
      <c r="C265" s="31"/>
      <c r="D265" s="31"/>
      <c r="E265" s="31"/>
      <c r="F265" s="31"/>
      <c r="G265" s="31"/>
      <c r="H265" s="31"/>
      <c r="I265" s="32"/>
      <c r="J265" s="66"/>
      <c r="K265" s="66"/>
    </row>
    <row r="266" spans="1:11" ht="15">
      <c r="A266" s="67"/>
      <c r="B266" s="67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1:11" ht="15">
      <c r="A267" s="29" t="s">
        <v>271</v>
      </c>
      <c r="B267" s="29"/>
      <c r="C267" s="31"/>
      <c r="D267" s="31"/>
      <c r="E267" s="31"/>
      <c r="F267" s="31"/>
      <c r="G267" s="31"/>
      <c r="H267" s="31"/>
      <c r="I267" s="31"/>
      <c r="J267" s="68"/>
      <c r="K267" s="69"/>
    </row>
    <row r="268" spans="1:11" ht="15">
      <c r="A268" s="70" t="s">
        <v>272</v>
      </c>
      <c r="B268" s="70" t="s">
        <v>273</v>
      </c>
      <c r="C268" s="70"/>
      <c r="D268" s="70"/>
      <c r="E268" s="71"/>
      <c r="F268" s="71"/>
      <c r="G268" s="71"/>
      <c r="H268" s="71"/>
      <c r="I268" s="71"/>
      <c r="J268" s="72"/>
      <c r="K268" s="73"/>
    </row>
    <row r="269" spans="1:11" ht="15">
      <c r="A269" s="70" t="s">
        <v>274</v>
      </c>
      <c r="B269" s="70" t="s">
        <v>275</v>
      </c>
      <c r="C269" s="70"/>
      <c r="D269" s="70"/>
      <c r="E269" s="71"/>
      <c r="F269" s="71"/>
      <c r="G269" s="71"/>
      <c r="H269" s="71"/>
      <c r="I269" s="71"/>
      <c r="J269" s="74"/>
      <c r="K269" s="74"/>
    </row>
    <row r="270" spans="1:11" ht="15">
      <c r="A270" s="70"/>
      <c r="B270" s="70" t="s">
        <v>276</v>
      </c>
      <c r="C270" s="70"/>
      <c r="D270" s="70"/>
      <c r="E270" s="71"/>
      <c r="F270" s="71"/>
      <c r="G270" s="71"/>
      <c r="H270" s="71"/>
      <c r="I270" s="71"/>
      <c r="J270" s="74"/>
      <c r="K270" s="74"/>
    </row>
    <row r="271" spans="1:11" ht="15">
      <c r="A271" s="70" t="s">
        <v>277</v>
      </c>
      <c r="B271" s="70" t="s">
        <v>278</v>
      </c>
      <c r="C271" s="70"/>
      <c r="D271" s="70"/>
      <c r="E271" s="71"/>
      <c r="F271" s="71"/>
      <c r="G271" s="71"/>
      <c r="H271" s="71"/>
      <c r="I271" s="71"/>
      <c r="J271" s="72"/>
      <c r="K271" s="73"/>
    </row>
    <row r="272" spans="1:11" ht="15.75">
      <c r="A272" s="29" t="s">
        <v>279</v>
      </c>
      <c r="B272" s="75" t="s">
        <v>280</v>
      </c>
      <c r="C272" s="31"/>
      <c r="D272" s="31"/>
      <c r="E272" s="31"/>
      <c r="F272" s="31"/>
      <c r="G272" s="31"/>
      <c r="H272" s="31"/>
      <c r="I272" s="31"/>
      <c r="J272" s="2"/>
      <c r="K272" s="69"/>
    </row>
    <row r="273" spans="1:11" ht="15">
      <c r="A273" s="29"/>
      <c r="B273" s="29"/>
      <c r="C273" s="31"/>
      <c r="D273" s="31"/>
      <c r="E273" s="31"/>
      <c r="F273" s="31"/>
      <c r="G273" s="31"/>
      <c r="H273" s="31"/>
      <c r="I273" s="31"/>
      <c r="J273" s="68"/>
      <c r="K273" s="69"/>
    </row>
    <row r="274" spans="1:11" ht="15.75">
      <c r="A274" s="76" t="s">
        <v>281</v>
      </c>
      <c r="B274" s="29"/>
      <c r="C274" s="31"/>
      <c r="D274" s="31"/>
      <c r="E274" s="31"/>
      <c r="F274" s="31"/>
      <c r="G274" s="31"/>
      <c r="H274" s="31"/>
      <c r="I274" s="31"/>
      <c r="J274" s="68"/>
      <c r="K274" s="69"/>
    </row>
    <row r="275" spans="1:11" ht="15">
      <c r="A275" s="29" t="s">
        <v>265</v>
      </c>
      <c r="B275" s="29"/>
      <c r="C275" s="31"/>
      <c r="D275" s="31"/>
      <c r="E275" s="31"/>
      <c r="F275" s="31"/>
      <c r="G275" s="31"/>
      <c r="H275" s="31"/>
      <c r="I275" s="31"/>
      <c r="J275" s="68"/>
      <c r="K275" s="69"/>
    </row>
    <row r="276" spans="1:11" ht="15">
      <c r="A276" s="29" t="s">
        <v>266</v>
      </c>
      <c r="B276" s="29"/>
      <c r="C276" s="31"/>
      <c r="D276" s="31"/>
      <c r="E276" s="31"/>
      <c r="F276" s="31"/>
      <c r="G276" s="31"/>
      <c r="H276" s="31"/>
      <c r="I276" s="31"/>
      <c r="J276" s="68"/>
      <c r="K276" s="69"/>
    </row>
    <row r="277" spans="1:11" ht="15">
      <c r="A277" s="29" t="s">
        <v>282</v>
      </c>
      <c r="B277" s="29"/>
      <c r="C277" s="31"/>
      <c r="D277" s="31"/>
      <c r="E277" s="31"/>
      <c r="F277" s="31"/>
      <c r="G277" s="31"/>
      <c r="H277" s="31"/>
      <c r="I277" s="31"/>
      <c r="J277" s="68"/>
      <c r="K277" s="69"/>
    </row>
    <row r="278" spans="1:11" ht="15">
      <c r="A278" s="29" t="s">
        <v>283</v>
      </c>
      <c r="B278" s="29"/>
      <c r="C278" s="31"/>
      <c r="D278" s="31"/>
      <c r="E278" s="31"/>
      <c r="F278" s="31"/>
      <c r="G278" s="31"/>
      <c r="H278" s="31"/>
      <c r="I278" s="31"/>
      <c r="J278" s="77"/>
      <c r="K278" s="69"/>
    </row>
    <row r="279" spans="1:11" ht="15">
      <c r="A279" s="29" t="s">
        <v>12</v>
      </c>
      <c r="B279" s="29"/>
      <c r="C279" s="31"/>
      <c r="D279" s="31"/>
      <c r="E279" s="31"/>
      <c r="F279" s="31"/>
      <c r="G279" s="31"/>
      <c r="H279" s="31"/>
      <c r="I279" s="31"/>
      <c r="J279" s="68"/>
      <c r="K279" s="69"/>
    </row>
    <row r="280" spans="1:11" ht="15">
      <c r="A280" s="29"/>
      <c r="B280" s="29"/>
      <c r="C280" s="31"/>
      <c r="D280" s="31"/>
      <c r="E280" s="31"/>
      <c r="F280" s="31"/>
      <c r="G280" s="31"/>
      <c r="H280" s="31"/>
      <c r="I280" s="31"/>
      <c r="J280" s="68"/>
      <c r="K280" s="69"/>
    </row>
    <row r="281" spans="1:11" ht="15">
      <c r="A281" s="29" t="s">
        <v>284</v>
      </c>
      <c r="B281" s="29"/>
      <c r="C281" s="31"/>
      <c r="D281" s="31"/>
      <c r="E281" s="31"/>
      <c r="F281" s="31"/>
      <c r="G281" s="31"/>
      <c r="H281" s="31"/>
      <c r="I281" s="31"/>
      <c r="J281" s="68"/>
      <c r="K281" s="69"/>
    </row>
    <row r="282" spans="1:11" ht="15">
      <c r="A282" s="29" t="s">
        <v>17</v>
      </c>
      <c r="B282" s="29"/>
      <c r="C282" s="31"/>
      <c r="D282" s="31"/>
      <c r="E282" s="31"/>
      <c r="F282" s="31"/>
      <c r="G282" s="31"/>
      <c r="H282" s="31"/>
      <c r="I282" s="31"/>
      <c r="J282" s="68"/>
      <c r="K282" s="69"/>
    </row>
    <row r="283" spans="1:11" ht="15">
      <c r="A283" s="29" t="s">
        <v>37</v>
      </c>
      <c r="B283" s="29"/>
      <c r="C283" s="31"/>
      <c r="D283" s="31"/>
      <c r="E283" s="31"/>
      <c r="F283" s="31"/>
      <c r="G283" s="31"/>
      <c r="H283" s="31"/>
      <c r="I283" s="31"/>
      <c r="J283" s="68"/>
      <c r="K283" s="69"/>
    </row>
    <row r="284" spans="1:11" ht="15">
      <c r="A284" s="29" t="s">
        <v>125</v>
      </c>
      <c r="B284" s="29"/>
      <c r="C284" s="31"/>
      <c r="D284" s="31"/>
      <c r="E284" s="31"/>
      <c r="F284" s="31"/>
      <c r="G284" s="31"/>
      <c r="H284" s="31"/>
      <c r="I284" s="31"/>
      <c r="J284" s="77"/>
      <c r="K284" s="69"/>
    </row>
    <row r="285" spans="1:11" ht="15">
      <c r="A285" s="29" t="s">
        <v>23</v>
      </c>
      <c r="B285" s="29"/>
      <c r="C285" s="31"/>
      <c r="D285" s="31"/>
      <c r="E285" s="31"/>
      <c r="F285" s="31"/>
      <c r="G285" s="31"/>
      <c r="H285" s="31"/>
      <c r="I285" s="31"/>
      <c r="J285" s="68"/>
      <c r="K285" s="69"/>
    </row>
    <row r="286" spans="1:11" ht="15">
      <c r="A286" s="70" t="s">
        <v>140</v>
      </c>
      <c r="B286" s="29"/>
      <c r="C286" s="70"/>
      <c r="D286" s="70"/>
      <c r="E286" s="71"/>
      <c r="F286" s="71"/>
      <c r="G286" s="71"/>
      <c r="H286" s="71"/>
      <c r="I286" s="71"/>
      <c r="J286" s="68"/>
      <c r="K286" s="69"/>
    </row>
    <row r="287" spans="1:11" ht="15">
      <c r="A287" s="29"/>
      <c r="B287" s="29"/>
      <c r="C287" s="31"/>
      <c r="D287" s="31"/>
      <c r="E287" s="31"/>
      <c r="F287" s="31"/>
      <c r="G287" s="31"/>
      <c r="H287" s="31"/>
      <c r="I287" s="31"/>
      <c r="J287" s="68"/>
      <c r="K287" s="69"/>
    </row>
    <row r="288" spans="1:11" ht="15">
      <c r="A288" s="29" t="s">
        <v>285</v>
      </c>
      <c r="B288" s="29"/>
      <c r="C288" s="31"/>
      <c r="D288" s="31"/>
      <c r="E288" s="31"/>
      <c r="F288" s="31"/>
      <c r="G288" s="31"/>
      <c r="H288" s="31"/>
      <c r="I288" s="31"/>
      <c r="J288" s="68"/>
      <c r="K288" s="69"/>
    </row>
    <row r="289" spans="1:11" ht="15">
      <c r="A289" s="29" t="s">
        <v>21</v>
      </c>
      <c r="B289" s="29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ht="15">
      <c r="A290" s="29" t="s">
        <v>18</v>
      </c>
      <c r="B290" s="29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1:11" ht="15">
      <c r="A291" s="29" t="s">
        <v>23</v>
      </c>
      <c r="B291" s="29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1:11" ht="15">
      <c r="A292" s="70" t="s">
        <v>140</v>
      </c>
      <c r="B292" s="29"/>
      <c r="C292" s="70"/>
      <c r="D292" s="70"/>
      <c r="E292" s="71"/>
      <c r="F292" s="71"/>
      <c r="G292" s="71"/>
      <c r="H292" s="71"/>
      <c r="I292" s="71"/>
      <c r="J292" s="71"/>
      <c r="K292" s="71"/>
    </row>
  </sheetData>
  <sheetProtection sheet="1" selectLockedCells="1"/>
  <mergeCells count="1">
    <mergeCell ref="C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health.fgov.be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Ridder Kathelijne</dc:creator>
  <cp:keywords/>
  <dc:description/>
  <cp:lastModifiedBy>Gianluca Cesarei</cp:lastModifiedBy>
  <dcterms:created xsi:type="dcterms:W3CDTF">2014-07-01T14:12:28Z</dcterms:created>
  <dcterms:modified xsi:type="dcterms:W3CDTF">2015-06-05T14:03:13Z</dcterms:modified>
  <cp:category/>
  <cp:version/>
  <cp:contentType/>
  <cp:contentStatus/>
</cp:coreProperties>
</file>