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F:\ECOLABEL\GdP\TURISMO\nuova decisione 2017\"/>
    </mc:Choice>
  </mc:AlternateContent>
  <bookViews>
    <workbookView xWindow="0" yWindow="0" windowWidth="19200" windowHeight="7050" tabRatio="749" activeTab="3"/>
  </bookViews>
  <sheets>
    <sheet name="Informazioni di compilazione" sheetId="1" r:id="rId1"/>
    <sheet name="Moduli di domanda" sheetId="2" r:id="rId2"/>
    <sheet name="Criteri obbligatori" sheetId="3" r:id="rId3"/>
    <sheet name="Criteri facoltativi" sheetId="4" r:id="rId4"/>
    <sheet name="Punteggio totale" sheetId="5" r:id="rId5"/>
    <sheet name="Tabelle di consumo" sheetId="6" r:id="rId6"/>
  </sheets>
  <definedNames>
    <definedName name="_xlnm.Print_Area" localSheetId="2">'Criteri obbligatori'!$A$3:$G$72</definedName>
    <definedName name="_xlnm.Print_Area" localSheetId="0">'Informazioni di compilazione'!$A$1:$A$3</definedName>
    <definedName name="Chemicalsubstances">'Tabelle di consumo'!$A$85</definedName>
    <definedName name="db" localSheetId="2">'Criteri obbligatori'!$A$3:$G$47</definedName>
    <definedName name="db">#REF!</definedName>
    <definedName name="electricity">'Tabelle di consumo'!$A$3</definedName>
    <definedName name="heatingenergy">'Tabelle di consumo'!$A$23</definedName>
    <definedName name="waste">'Tabelle di consumo'!$A$64</definedName>
    <definedName name="water">'Tabelle di consumo'!$A$46</definedName>
    <definedName name="Z_B57AFC39_7BC2_4CBD_A0A8_87008E0DB765_.wvu.Cols" localSheetId="2" hidden="1">'Criteri obbligatori'!$Y:$Y</definedName>
    <definedName name="Z_B57AFC39_7BC2_4CBD_A0A8_87008E0DB765_.wvu.Cols" localSheetId="0" hidden="1">'Informazioni di compilazione'!$B:$B</definedName>
    <definedName name="Z_B57AFC39_7BC2_4CBD_A0A8_87008E0DB765_.wvu.Cols" localSheetId="1" hidden="1">'Moduli di domanda'!$G:$G</definedName>
    <definedName name="Z_B57AFC39_7BC2_4CBD_A0A8_87008E0DB765_.wvu.Cols" localSheetId="5" hidden="1">'Tabelle di consumo'!$U:$V</definedName>
    <definedName name="Z_B57AFC39_7BC2_4CBD_A0A8_87008E0DB765_.wvu.PrintArea" localSheetId="2" hidden="1">'Criteri obbligatori'!$A$3:$G$72</definedName>
    <definedName name="Z_E0F1947B_DBB1_4302_8ABF_0F9B5D68BCD9_.wvu.Cols" localSheetId="2" hidden="1">'Criteri obbligatori'!$Y:$Y</definedName>
    <definedName name="Z_E0F1947B_DBB1_4302_8ABF_0F9B5D68BCD9_.wvu.Cols" localSheetId="0" hidden="1">'Informazioni di compilazione'!$B:$B</definedName>
    <definedName name="Z_E0F1947B_DBB1_4302_8ABF_0F9B5D68BCD9_.wvu.Cols" localSheetId="1" hidden="1">'Moduli di domanda'!$G:$G</definedName>
    <definedName name="Z_E0F1947B_DBB1_4302_8ABF_0F9B5D68BCD9_.wvu.Cols" localSheetId="5" hidden="1">'Tabelle di consumo'!$U:$V</definedName>
    <definedName name="Z_E0F1947B_DBB1_4302_8ABF_0F9B5D68BCD9_.wvu.PrintArea" localSheetId="2" hidden="1">'Criteri obbligatori'!$A$3:$G$72</definedName>
    <definedName name="Z_E0F1947B_DBB1_4302_8ABF_0F9B5D68BCD9_.wvu.PrintArea" localSheetId="0" hidden="1">'Informazioni di compilazione'!$A$1:$A$3</definedName>
  </definedNames>
  <calcPr calcId="162913" refMode="R1C1"/>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workbook>
</file>

<file path=xl/calcChain.xml><?xml version="1.0" encoding="utf-8"?>
<calcChain xmlns="http://schemas.openxmlformats.org/spreadsheetml/2006/main">
  <c r="N35" i="6" l="1"/>
  <c r="M35" i="6"/>
  <c r="L35" i="6"/>
  <c r="K35" i="6"/>
  <c r="J35" i="6"/>
  <c r="I35" i="6"/>
  <c r="H35" i="6"/>
  <c r="G35" i="6"/>
  <c r="F35" i="6"/>
  <c r="E35" i="6"/>
  <c r="D35" i="6"/>
  <c r="C35" i="6"/>
  <c r="I25" i="2"/>
  <c r="I24" i="2"/>
  <c r="I23" i="2"/>
  <c r="I22" i="2"/>
  <c r="C37" i="6"/>
  <c r="I26" i="2" l="1"/>
  <c r="G80" i="4"/>
  <c r="G79" i="4"/>
  <c r="C80" i="5" s="1"/>
  <c r="G78" i="4"/>
  <c r="G77" i="4"/>
  <c r="G76" i="4"/>
  <c r="G75" i="4"/>
  <c r="C76" i="5" s="1"/>
  <c r="G74" i="4"/>
  <c r="G73" i="4"/>
  <c r="G71" i="4"/>
  <c r="G68" i="4"/>
  <c r="G67" i="4"/>
  <c r="G66" i="4"/>
  <c r="G64" i="4"/>
  <c r="G63" i="4"/>
  <c r="G62" i="4"/>
  <c r="G61" i="4"/>
  <c r="G56" i="4"/>
  <c r="G55" i="4"/>
  <c r="G54" i="4"/>
  <c r="G53" i="4"/>
  <c r="G52" i="4"/>
  <c r="G51" i="4"/>
  <c r="G50" i="4"/>
  <c r="G49" i="4"/>
  <c r="G48" i="4"/>
  <c r="G47" i="4"/>
  <c r="G46" i="4"/>
  <c r="G45" i="4"/>
  <c r="G44" i="4"/>
  <c r="G43" i="4"/>
  <c r="G42" i="4"/>
  <c r="G41" i="4"/>
  <c r="G39" i="4"/>
  <c r="G38" i="4"/>
  <c r="G37" i="4" l="1"/>
  <c r="G36" i="4"/>
  <c r="G35" i="4"/>
  <c r="G34" i="4"/>
  <c r="G33" i="4"/>
  <c r="G32" i="4"/>
  <c r="G31" i="4"/>
  <c r="G30" i="4"/>
  <c r="G29" i="4"/>
  <c r="G28" i="4"/>
  <c r="G27" i="4"/>
  <c r="G26" i="4"/>
  <c r="G25" i="4"/>
  <c r="G24" i="4"/>
  <c r="G23" i="4" l="1"/>
  <c r="G22" i="4"/>
  <c r="G18" i="4"/>
  <c r="G16" i="4"/>
  <c r="G15" i="4"/>
  <c r="G14" i="4"/>
  <c r="G12" i="4"/>
  <c r="G11" i="4"/>
  <c r="G9" i="4"/>
  <c r="G8" i="4"/>
  <c r="G7" i="4"/>
  <c r="G6" i="4"/>
  <c r="G5" i="4"/>
  <c r="G4" i="4"/>
  <c r="G71" i="3"/>
  <c r="G70" i="3"/>
  <c r="G69" i="3"/>
  <c r="G68" i="3"/>
  <c r="G67" i="3"/>
  <c r="G66" i="3"/>
  <c r="G65" i="3"/>
  <c r="G64" i="3"/>
  <c r="G63" i="3"/>
  <c r="G62" i="3"/>
  <c r="G61" i="3"/>
  <c r="G60" i="3"/>
  <c r="G59" i="3"/>
  <c r="G58" i="3"/>
  <c r="G55" i="3"/>
  <c r="G57" i="3" s="1"/>
  <c r="G52" i="3"/>
  <c r="G51" i="3"/>
  <c r="G48" i="3"/>
  <c r="G50" i="3" s="1"/>
  <c r="F47" i="3"/>
  <c r="F45" i="3"/>
  <c r="C47" i="3"/>
  <c r="G47" i="3"/>
  <c r="G45" i="3"/>
  <c r="F46" i="3"/>
  <c r="G44" i="3"/>
  <c r="F44" i="3"/>
  <c r="G43" i="3"/>
  <c r="G40" i="3"/>
  <c r="G39" i="3"/>
  <c r="G36" i="3"/>
  <c r="G35" i="3"/>
  <c r="G38" i="3"/>
  <c r="G37" i="3"/>
  <c r="G49" i="3" l="1"/>
  <c r="G56" i="3"/>
  <c r="E36" i="3"/>
  <c r="E35" i="3"/>
  <c r="G34" i="3"/>
  <c r="G29" i="3" l="1"/>
  <c r="G30" i="3" s="1"/>
  <c r="C31" i="3"/>
  <c r="C30" i="3"/>
  <c r="C28" i="3"/>
  <c r="G27" i="3"/>
  <c r="G28" i="3" s="1"/>
  <c r="F24" i="3"/>
  <c r="G21" i="3"/>
  <c r="G20" i="3"/>
  <c r="G19" i="3"/>
  <c r="G18" i="3"/>
  <c r="G17" i="3"/>
  <c r="G16" i="3"/>
  <c r="G15" i="3"/>
  <c r="G14" i="3"/>
  <c r="G13" i="3"/>
  <c r="G12" i="3"/>
  <c r="G11" i="3"/>
  <c r="G4" i="3"/>
  <c r="G5" i="3" s="1"/>
  <c r="G6" i="3" l="1"/>
  <c r="G10" i="3"/>
  <c r="G9" i="3"/>
  <c r="G7" i="3"/>
  <c r="G8" i="3"/>
  <c r="G31" i="3"/>
  <c r="D53" i="3"/>
  <c r="D40" i="3"/>
  <c r="D32" i="3"/>
  <c r="D22" i="3"/>
  <c r="F53" i="3" l="1"/>
  <c r="G53" i="3"/>
  <c r="G54" i="3" s="1"/>
  <c r="F32" i="3"/>
  <c r="G32" i="3"/>
  <c r="G33" i="3" s="1"/>
  <c r="F22" i="3"/>
  <c r="G22" i="3"/>
  <c r="F40" i="3"/>
  <c r="G42" i="3"/>
  <c r="G41" i="3"/>
  <c r="G26" i="3"/>
  <c r="G25" i="3"/>
  <c r="G23" i="3"/>
  <c r="G19" i="4" l="1"/>
  <c r="H48" i="4" l="1"/>
  <c r="C48" i="5" l="1"/>
  <c r="G72" i="4" l="1"/>
  <c r="P75" i="6"/>
  <c r="P74" i="6"/>
  <c r="D74" i="6"/>
  <c r="E74" i="6"/>
  <c r="F74" i="6"/>
  <c r="G74" i="6"/>
  <c r="H74" i="6"/>
  <c r="I74" i="6"/>
  <c r="J74" i="6"/>
  <c r="K74" i="6"/>
  <c r="L74" i="6"/>
  <c r="M74" i="6"/>
  <c r="N74" i="6"/>
  <c r="D75" i="6"/>
  <c r="E75" i="6"/>
  <c r="F75" i="6"/>
  <c r="G75" i="6"/>
  <c r="H75" i="6"/>
  <c r="I75" i="6"/>
  <c r="J75" i="6"/>
  <c r="K75" i="6"/>
  <c r="L75" i="6"/>
  <c r="M75" i="6"/>
  <c r="N75" i="6"/>
  <c r="C75" i="6"/>
  <c r="C74" i="6"/>
  <c r="J115" i="6" l="1"/>
  <c r="J114" i="6"/>
  <c r="G137" i="6"/>
  <c r="G134" i="6"/>
  <c r="G131" i="6"/>
  <c r="G128" i="6"/>
  <c r="G125" i="6"/>
  <c r="G122" i="6"/>
  <c r="G119" i="6"/>
  <c r="G116" i="6"/>
  <c r="C137" i="6"/>
  <c r="C134" i="6"/>
  <c r="C131" i="6"/>
  <c r="C128" i="6"/>
  <c r="C125" i="6"/>
  <c r="C122" i="6"/>
  <c r="C119" i="6"/>
  <c r="C116" i="6"/>
  <c r="O92" i="6"/>
  <c r="O93" i="6"/>
  <c r="O94" i="6"/>
  <c r="O95" i="6"/>
  <c r="O96" i="6"/>
  <c r="D97" i="6"/>
  <c r="D99" i="6" s="1"/>
  <c r="E97" i="6"/>
  <c r="E99" i="6" s="1"/>
  <c r="F97" i="6"/>
  <c r="F99" i="6" s="1"/>
  <c r="G97" i="6"/>
  <c r="G99" i="6" s="1"/>
  <c r="H97" i="6"/>
  <c r="H99" i="6" s="1"/>
  <c r="I97" i="6"/>
  <c r="I99" i="6" s="1"/>
  <c r="J97" i="6"/>
  <c r="J99" i="6" s="1"/>
  <c r="K97" i="6"/>
  <c r="K99" i="6" s="1"/>
  <c r="L97" i="6"/>
  <c r="L99" i="6" s="1"/>
  <c r="M97" i="6"/>
  <c r="M99" i="6" s="1"/>
  <c r="N97" i="6"/>
  <c r="N99" i="6" s="1"/>
  <c r="P97" i="6"/>
  <c r="P99" i="6" s="1"/>
  <c r="C97" i="6"/>
  <c r="C99" i="6" s="1"/>
  <c r="O30" i="6"/>
  <c r="P55" i="6"/>
  <c r="D55" i="6"/>
  <c r="E55" i="6"/>
  <c r="F55" i="6"/>
  <c r="G55" i="6"/>
  <c r="H55" i="6"/>
  <c r="I55" i="6"/>
  <c r="J55" i="6"/>
  <c r="K55" i="6"/>
  <c r="L55" i="6"/>
  <c r="M55" i="6"/>
  <c r="N55" i="6"/>
  <c r="C55" i="6"/>
  <c r="O36" i="6"/>
  <c r="C13" i="6"/>
  <c r="D37" i="6"/>
  <c r="E37" i="6"/>
  <c r="F37" i="6"/>
  <c r="G37" i="6"/>
  <c r="H37" i="6"/>
  <c r="I37" i="6"/>
  <c r="J37" i="6"/>
  <c r="K37" i="6"/>
  <c r="L37" i="6"/>
  <c r="M37" i="6"/>
  <c r="N37" i="6"/>
  <c r="P35" i="6"/>
  <c r="P37" i="6" s="1"/>
  <c r="C14" i="6"/>
  <c r="G69" i="4"/>
  <c r="G57" i="4"/>
  <c r="H57" i="4" s="1"/>
  <c r="C56" i="5" s="1"/>
  <c r="H56" i="4"/>
  <c r="C55" i="5" s="1"/>
  <c r="G20" i="4"/>
  <c r="H19" i="4" s="1"/>
  <c r="G17" i="4"/>
  <c r="H17" i="4" s="1"/>
  <c r="C17" i="5" s="1"/>
  <c r="H68" i="4"/>
  <c r="C68" i="5" s="1"/>
  <c r="G65" i="4"/>
  <c r="H65" i="4" s="1"/>
  <c r="C65" i="5" s="1"/>
  <c r="H62" i="4"/>
  <c r="C61" i="5" s="1"/>
  <c r="H61" i="4"/>
  <c r="C60" i="5" s="1"/>
  <c r="G60" i="4"/>
  <c r="H60" i="4" s="1"/>
  <c r="C59" i="5" s="1"/>
  <c r="G59" i="4"/>
  <c r="H59" i="4" s="1"/>
  <c r="C58" i="5" s="1"/>
  <c r="G58" i="4"/>
  <c r="H58" i="4" s="1"/>
  <c r="C57" i="5" s="1"/>
  <c r="H78" i="4"/>
  <c r="C79" i="5" s="1"/>
  <c r="H74" i="4"/>
  <c r="C75" i="5" s="1"/>
  <c r="H71" i="4"/>
  <c r="C70" i="5" s="1"/>
  <c r="H43" i="4"/>
  <c r="C43" i="5" s="1"/>
  <c r="G40" i="4"/>
  <c r="H37" i="4"/>
  <c r="C37" i="5" s="1"/>
  <c r="H34" i="4"/>
  <c r="C34" i="5" s="1"/>
  <c r="H31" i="4"/>
  <c r="G21" i="4"/>
  <c r="H21" i="4" s="1"/>
  <c r="C21" i="5" s="1"/>
  <c r="H18" i="4"/>
  <c r="C18" i="5" s="1"/>
  <c r="G10" i="4"/>
  <c r="H10" i="4" s="1"/>
  <c r="C10" i="5" s="1"/>
  <c r="H30" i="4"/>
  <c r="C30" i="5" s="1"/>
  <c r="H29" i="4"/>
  <c r="C29" i="5" s="1"/>
  <c r="G13" i="4"/>
  <c r="H13" i="4" s="1"/>
  <c r="C13" i="5" s="1"/>
  <c r="O11" i="6"/>
  <c r="O12" i="6"/>
  <c r="D13" i="6"/>
  <c r="E13" i="6"/>
  <c r="F13" i="6"/>
  <c r="G13" i="6"/>
  <c r="H13" i="6"/>
  <c r="I13" i="6"/>
  <c r="J13" i="6"/>
  <c r="K13" i="6"/>
  <c r="L13" i="6"/>
  <c r="M13" i="6"/>
  <c r="N13" i="6"/>
  <c r="P13" i="6"/>
  <c r="D14" i="6"/>
  <c r="E14" i="6"/>
  <c r="F14" i="6"/>
  <c r="G14" i="6"/>
  <c r="H14" i="6"/>
  <c r="I14" i="6"/>
  <c r="J14" i="6"/>
  <c r="K14" i="6"/>
  <c r="L14" i="6"/>
  <c r="M14" i="6"/>
  <c r="N14" i="6"/>
  <c r="P14" i="6"/>
  <c r="O31" i="6"/>
  <c r="O32" i="6"/>
  <c r="O33" i="6"/>
  <c r="O34" i="6"/>
  <c r="O53" i="6"/>
  <c r="O54" i="6"/>
  <c r="O71" i="6"/>
  <c r="O74" i="6" s="1"/>
  <c r="O73" i="6"/>
  <c r="O75" i="6" s="1"/>
  <c r="O98" i="6"/>
  <c r="O14" i="6" l="1"/>
  <c r="O13" i="6"/>
  <c r="H66" i="4"/>
  <c r="C66" i="5" s="1"/>
  <c r="H54" i="4"/>
  <c r="C54" i="5" s="1"/>
  <c r="H69" i="4"/>
  <c r="C69" i="5" s="1"/>
  <c r="H51" i="4"/>
  <c r="C50" i="5"/>
  <c r="C19" i="5"/>
  <c r="J116" i="6"/>
  <c r="H75" i="4"/>
  <c r="H40" i="4"/>
  <c r="C40" i="5" s="1"/>
  <c r="H7" i="4"/>
  <c r="C7" i="5" s="1"/>
  <c r="O97" i="6"/>
  <c r="O99" i="6" s="1"/>
  <c r="O55" i="6"/>
  <c r="O35" i="6"/>
  <c r="O37" i="6" s="1"/>
  <c r="C83" i="5"/>
  <c r="H14" i="4"/>
  <c r="C14" i="5" s="1"/>
  <c r="H4" i="4"/>
  <c r="C4" i="5" s="1"/>
  <c r="H24" i="4"/>
  <c r="C24" i="5" s="1"/>
  <c r="H11" i="4"/>
  <c r="C11" i="5" s="1"/>
  <c r="H38" i="4"/>
  <c r="C38" i="5" s="1"/>
  <c r="H22" i="4"/>
  <c r="C22" i="5" s="1"/>
  <c r="H27" i="4"/>
  <c r="C27" i="5" s="1"/>
  <c r="C31" i="5"/>
  <c r="H44" i="4"/>
  <c r="C44" i="5" s="1"/>
  <c r="H63" i="4"/>
  <c r="C63" i="5" s="1"/>
  <c r="H72" i="4"/>
  <c r="C72" i="5" s="1"/>
  <c r="H35" i="4"/>
  <c r="C35" i="5" s="1"/>
  <c r="H46" i="4"/>
  <c r="C46" i="5" s="1"/>
  <c r="H79" i="4"/>
  <c r="C82" i="5" l="1"/>
  <c r="D82" i="5" s="1"/>
</calcChain>
</file>

<file path=xl/comments1.xml><?xml version="1.0" encoding="utf-8"?>
<comments xmlns="http://schemas.openxmlformats.org/spreadsheetml/2006/main">
  <authors>
    <author>mrriera</author>
  </authors>
  <commentList>
    <comment ref="B4" authorId="0" shapeId="0">
      <text>
        <r>
          <rPr>
            <sz val="9"/>
            <color indexed="81"/>
            <rFont val="Tahoma"/>
            <family val="2"/>
          </rPr>
          <t xml:space="preserve">The tourist accommodation shall set the basis of an Environmental Management System by implementing the following processes:
• an environmental policy identifying the most relevant environmental aspects regarding energy, water and waste relevant to the accommodation;
• a precise action programme establishing targets on environmental performance regarding identified environmental aspects, which shall be set at least every two years, taking into consideration requirements set by this EU Ecolabel Decision. 
If environmental aspects identified are not addressed by this EU Ecolabel, targets should preferably be based on environmental performance indicators and benchmarks of excellence set by the reference document on best environmental management practice for the tourism sector  (EMAS);
• an internal evaluation process allowing verifying at least yearly organisation performances with regard to the targets defined in the action program and setting correction actions if needed. 
Information on the processes mentioned in the previous paragraph shall be available for consultation by the guests and staff.
Comments and feedback from guests collected by means of the questionnaire referred in criterion 3 shall be evaluated in the internal evaluation process and in the action programme, if necessary. </t>
        </r>
      </text>
    </comment>
    <comment ref="B11" authorId="0" shapeId="0">
      <text>
        <r>
          <rPr>
            <sz val="9"/>
            <color indexed="81"/>
            <rFont val="Tahoma"/>
            <family val="2"/>
          </rPr>
          <t>a) The tourist accommodation shall provide information and training to the staff (including subcontracted external staff), including written procedures or manuals, to ensure the application of environmental measures and to raise awareness of environmentally responsible behaviour in accordance with the mandatory and applicable optional criteria in this EU Ecolabel. In particular, the following aspects shall be included on the staff training: 
i. the environmental policy and action plan of the tourist accommodation and awareness of the EU Ecolabel for tourist accommodation;
ii. energy saving actions in relation to lights, air conditioning and heating systems when the staff leave the room or windows are opened;
iii. water saving actions in relation to leaks checking, watering, changes of sheets and towels frequency and backwashing pool procedure; 
iv. chemical use minimisation actions in relation to chemical products for cleaning, dishwashing, sanitising, laundry and other special cleaners (e.g. swimming pool backwashing) which shall be used only where they are necessary; and if information on the dosage is available, the consumption limits of the mentioned products shall be those indicated on the packaging or recommended by the producer; 
v. waste reduction and separation actions in relation to disposable items and disposal categories; 
vi. environmentally preferable means of transport available to staff;
vii. according to criterion 3, the relevant information that staff is required to provide to guests.
b) Adequate training shall be provided to all new staff within four weeks of starting employment and an update on the above mentioned aspects for all other staff at least once a year.</t>
        </r>
      </text>
    </comment>
    <comment ref="B14" authorId="0" shapeId="0">
      <text>
        <r>
          <rPr>
            <sz val="9"/>
            <color indexed="81"/>
            <rFont val="Tahoma"/>
            <family val="2"/>
          </rPr>
          <t>a) The tourist accommodation shall also provide information to the guests to ensure the application of environmental measures and to raise awareness of environmentally responsible behaviour in accordance with the mandatory and applicable optional criteria in this EU Ecolabel. That information shall be actively given to the guests in oral or written form at the reception or in-room and shall include, in particular, the following aspects:
i. environmental policy of the tourist accommodation and awareness of the EU Ecolabel for tourist accommodation;
ii. energy saving actions in relation to lights, air conditioning and heating systems when the guests leave the room or windows are opened;
iii. water saving actions in relation to leaks checking, and changes of sheets and towels frequency; 
iv. waste reduction and separation actions in relation to disposable items, disposal categories and items that shall not be disposed of with the waste water. In addition, a poster or any other information material which would give advices to reduce food waste shall be displayed in the breakfast and dining rooms; 
v. environmentally preferable means of transport available to guests;
vi. the tourist accommodation shall provide information to guests on available local touristic points of interest, local guides, local restaurants, markets, craft centres.
b) Guests shall be given a questionnaire, via internet or at premises, asking about their views on the general environmental aspects of the tourist accommodation listed in point a) and  their overall satisfaction with the facilities and services of the tourist accommodation. A clear procedure which records customer comments, complaints, replies given and corrective actions taken shall be in place.</t>
        </r>
      </text>
    </comment>
    <comment ref="B17" authorId="0" shapeId="0">
      <text>
        <r>
          <rPr>
            <sz val="9"/>
            <color indexed="81"/>
            <rFont val="Tahoma"/>
            <family val="2"/>
          </rPr>
          <t>Preventative maintenance of appliances/devices shall be carried out at least yearly, or more often if required by law or relevant manufacturer's instructions. The maintenance shall include the inspection of possible leakage and assurance of the proper functioning at least for energy equipment (e.g. heating, ventilation and air conditioning (HVAC) appliances, refrigeration systems, etc.) and water equipment (e.g. plumbing fixtures, irrigation systems, etc.) at the accommodation premises. 
Appliances using refrigerants covered by the Regulation (EU) No 517/2014 of the European Parliament and of the Council( ), shall be inspected and maintained as follow:
a) for equipment that contains fluorinated greenhouse gases in quantities of 5 tonnes of CO2 equivalent or more, but of less than 50 tonnes of CO2 equivalent: at least every 12 months or, where a leakage detection system is installed, at least every 24 months; 
b) for equipment that contains fluorinated greenhouse gases in quantities of 50 tonnes of CO2 equivalent or more, but of less than 500 tonnes of CO2 equivalent: at least every six months or, where a leakage detection system is installed, at least every 12 months; 
c) for equipment that contains fluorinated greenhouse gases in quantities of 500 tonnes of CO2 equivalent or more: at least every three months or, where a leakage detection system is installed, at least every 6 months.
All maintenance activities have to be registered in a specific maintenance register, specifying the approximate amounts of the water leaking from the water supply equipment.</t>
        </r>
      </text>
    </comment>
    <comment ref="B20" authorId="0" shapeId="0">
      <text>
        <r>
          <rPr>
            <sz val="9"/>
            <color indexed="81"/>
            <rFont val="Tahoma"/>
            <family val="2"/>
          </rPr>
          <t>The tourist accommodation shall have procedures for collecting and monitoring data monthly or, at least, yearly, on the following aspects as a minimum:
a) specific energy use (kWh/guest night and/or kWh/m2 (of indoor area)year);
b) percentage of final energy use met by renewable energy generated on site (%);
c) water consumption per guest-night (litres/guest-night) including the water used for irrigation (if applicable) and any other activities related to water consumption;
d) waste generation per guest-night (kg/guest-night). Food waste shall be monitored separately ;
e) consumption of chemical products for cleaning, dishwashing, laundry, sanitising and other special cleaners (e.g. swimming pool backwashing) (kg or litres / guest-night), specifying if they are ready-to-use or undiluted;
f) percentage of ISO Type I label products (%) used under the applicable optional criteria in this EU Ecolabel Decision.</t>
        </r>
      </text>
    </comment>
    <comment ref="B22" authorId="0" shapeId="0">
      <text>
        <r>
          <rPr>
            <sz val="9"/>
            <color indexed="81"/>
            <rFont val="Tahoma"/>
            <family val="2"/>
          </rPr>
          <t>a) Water-based space heating appliances installed within the duration of the EU Ecolabel licence shall:
i. be a high efficiency cogeneration unit as defined by Directive 2012/27/EU of the European Parliament and of the Council, or
ii. have seasonal space heating energy efficiency and/or GHG emission limits in accordance with the values in the following tables, calculated as stated in Commission Decision 2014/314/EU:
- Space heaters not heat pump or biomass boilers: seasonal space heating energy efficiency ≥ 98%.
- Biomass boilers: seasonal space heating energy efficiency ≥ 79%.
- Heat pumps (depending the GWP of the refrigerants): seasonal space heating energy efficiency ≥107% (GWP: 0 – 500), ≥110% (GWP: 500 – 1000), ≥120% (GWP: 1000 – 2000), ≥ 130% (GWP:&gt; 2000). For GWP: ≥2000 the efficiency indicator is 150 g CO2-equivalent/kWh heating output. 
b) Local space heating appliances installed within the duration of the EU Ecolabel licence shall comply with the minimum seasonal space heating energy efficiency set out in Commission Regulation (EU) 2015/1185 or in Commission Regulation (EU) 2015/1188.
c)  Water heating appliances installed within the duration of the EU Ecolabel licence shall have at least the following relevant energy efficiency indicators:
- All water heaters with a declared load profile ≤ S: Energy Class A As defined in Annex II to Commission Delegated Regulation (EU) No 812/2013
- All water heaters except heat pump water heaters, with a declared load profile &gt; S and ≤ XXL Energy Class A: As defined in Annex II to Commission Delegated Regulation (EU) No 812/2013
- Heat pump water heaters with a declared load profile &gt; S and ≤ XXL Energy Class A+: As defined in Annex II to Commission Delegated Regulation (EU) No 812/2013
- All water heaters with a declared load profile &gt; XXL (3XL and 4XL) Water heating energy efficiency ≥ 131%: As defined in Annex VI to Commission Regulation (EU) No 814/2013
d) Existing cogeneration units shall comply with the definition of high efficiency in Annex III to Directive 2004/8/EC of the European Parliament and of the Council or Annex II to the Directive 2012/27/EU if installed after 4th December 2012. 
e) Existing hot-water boilers fired with liquid or gaseous fuels as defined in Council Directive 92/42/EEC shall comply with efficiency standards at least equivalent to three stars as stated in that Directive. The efficiency of boilers excluded from Directive 92/42/EEC shall comply with the manufacturer’s instructions and with national and local legislation on efficiency, but for such existing boilers (with the exception of biomass boilers) efficiency lower than 88% shall not be accepted.</t>
        </r>
      </text>
    </comment>
    <comment ref="B32" authorId="0" shapeId="0">
      <text>
        <r>
          <rPr>
            <sz val="9"/>
            <color indexed="81"/>
            <rFont val="Tahoma"/>
            <family val="2"/>
          </rPr>
          <t>Household air conditioning and air-based heat pumps appliances installed within the duration of the EU Ecolabel licence shall have at least the following relevant energy classes as defined in Commission Delegated Regulation (EU) No 626/2011( ): 
Type Energy efficiency class (cooling / heating)
Monosplit &lt; 3kW A+++/A+++
Monosplit 3-4 kW A+++/A+++
Monosplit 4-5 kW A+++/A++
Monosplit 5-6 kW A+++/A+++
Monosplit 6-7 kW A++/A+
Monosplit 7-8 kW A++/A+
Monosplit &gt; 8kW A++/A++
Multi-split A++/A+
Note: This criterion applies to electric mains-operated air conditioners and air-based heat pumps with a rated capacity of ≤ 12 kW for cooling, or heating, if the product has no cooling function. This criterion does not apply to appliances that use non-electric energy sources; and appliances of which the condenser - or evaporator- side, or both, do not use air for heat transfer medium.</t>
        </r>
      </text>
    </comment>
    <comment ref="B34" authorId="0" shapeId="0">
      <text>
        <r>
          <rPr>
            <sz val="9"/>
            <color indexed="81"/>
            <rFont val="Tahoma"/>
            <family val="2"/>
          </rPr>
          <t>a) At the date of the EU Ecolabel licence award:
i. at  least 40% of all lighting in the tourist accommodation shall have at least Class A as determined in accordance with Annex VI to Commission Delegated Regulation (EU) No 874/2012;
ii. at least 50% of lighting that is situated where the lamps are likely to be turned on for more than five hours a day shall have at least Class A as determined in accordance with Annex VI to Commission Delegated Regulation (EU) No 874/2012.
b) In maximum of 2 years from the date of the EU Ecolabel licence award:
i. at least 80% of all lighting in the tourist accommodation shall have at least Class A as determined in accordance with Annex VI to Commission Delegated Regulation (EU) No 874/2012;
ii. the 100% of lighting that is situated where the lamps are likely to be turned on for more than five hours a day shall have at least Class A as determined in accordance with Annex VI to Commission Delegated Regulation (EU) No 874/2012.
Note: Percentages are set in reference to the total amount of light fittings suitable to use energy-saving lighting. The targets above do not apply to light fittings whose physical characteristics do not allow use of energy-saving lighting.</t>
        </r>
      </text>
    </comment>
    <comment ref="B37" authorId="0" shapeId="0">
      <text>
        <r>
          <rPr>
            <sz val="9"/>
            <color indexed="81"/>
            <rFont val="Tahoma"/>
            <family val="2"/>
          </rPr>
          <t xml:space="preserve">The temperature in every common area (for example restaurants, lounge areas, and conference rooms) shall be individually regulated within the following designated range:
(i) common area temperature set point, while in cooling mode, is set at or above 22 °C (+/– 2 °C on customers' request) for the duration of the summer;
(ii) common area temperature set point, while in heating mode, is set at or below 22 °C (+/– 2 °C on customers' request) for the duration of the winter. </t>
        </r>
      </text>
    </comment>
    <comment ref="B39" authorId="0" shapeId="0">
      <text>
        <r>
          <rPr>
            <sz val="9"/>
            <color indexed="81"/>
            <rFont val="Tahoma"/>
            <family val="2"/>
          </rPr>
          <t xml:space="preserve">(a) HVAC systems/appliances installed within the duration of the EU Ecolabel licence shall be equipped with an automatic switch off when windows are opened and when guests leave the room.
(b) Automatic systems (e.g sensors, centralised key/card, etc.) which turn the all the lighting off when guests leave the room, shall be installed at construction and/or renovation of all new and/or renovated rental accommodations/guest rooms within the duration of the EU Ecolabel licence. 
Note: Small accommodations (up to five rooms) are exempt. </t>
        </r>
      </text>
    </comment>
    <comment ref="B43" authorId="0" shapeId="0">
      <text>
        <r>
          <rPr>
            <sz val="9"/>
            <color indexed="81"/>
            <rFont val="Tahoma"/>
            <family val="2"/>
          </rPr>
          <t xml:space="preserve">No outside heating or air conditioning appliances shall be used by the tourist accommodation. </t>
        </r>
      </text>
    </comment>
    <comment ref="B44" authorId="0" shapeId="0">
      <text>
        <r>
          <rPr>
            <sz val="9"/>
            <color indexed="81"/>
            <rFont val="Tahoma"/>
            <family val="2"/>
          </rPr>
          <t xml:space="preserve">(a) In case there are one to four suppliers of individual green tariffs offering 50 % of the electricity from renewable energy sources or of separate GOs certificates where the accommodation is located: 
The tourist accommodation shall contract at least 50 % of its electricity from renewable energy sources, as defined in Directive 2009/28/EC of the European Parliament and of the Council. For this purpose:
The tourist accommodation shall preferentially contract an individual electricity tariff containing at least 50 % of the electricity from renewable energy sources. This requirement is fulfilled either in case the overall fuel mix marketed by the supplier is disclosed as being at least 50 % renewable or in case the product fuel mix of the purchased tariff is disclosed as being at least 50 % renewable.
Or
Alternatively the minimum 50 % renewable energy can also be acquired through the unbundled purchase of guarantees of origin (GOs) as defined in Article 2(j) of Directive 2009/28/EC which are traded in line with the Principles and Rules of Operation of the European Energy Certificate System (EECS). For this alternative, the following conditions shall be met:
(i) the national regulations of both the exporting and the importing country provide domain protocols that are accredited by the Association of Issuing Bodies (AIB) under the Principles and Rules of Operation of the EECS in order to avoid double counting in case the customer opts for an unbundled
purchase of GOs;
(ii) the amount of GOs acquired through unbundled purchase does match with the applicant's electricity consumption during the same period of time. 
b) In case there are at least five suppliers of individual electricity tariffs offering 100 % of the electricity from renewable energy sources where the accommodation is located, the tourist accommodation shall contract 100 % of its electricity from renewable energy sources through an individual green tariff. This requirement is fulfilled either in case the overall fuel mix marketed by the supplier is disclosed as being 100 % renewable or in case the
product fuel mix of the purchased tariff is disclosed as being 100 % renewable.
Note: Tourist accommodations falling outside (a) or (b) cases are exempt. Only suppliers offering the power and voltage demanded by the Tourist Accommodation are accounted for the minimum number of suppliers mentioned in cases (a) and (b). </t>
        </r>
      </text>
    </comment>
    <comment ref="B48" authorId="0" shapeId="0">
      <text>
        <r>
          <rPr>
            <sz val="9"/>
            <color indexed="81"/>
            <rFont val="Tahoma"/>
            <family val="2"/>
          </rPr>
          <t>No heating oils having sulphur content higher than 0,1 % and no coal shall be used as an energy source.
Note: This criterion only applies to tourist accommodations that have an independent heating system</t>
        </r>
      </text>
    </comment>
    <comment ref="B51" authorId="0" shapeId="0">
      <text>
        <r>
          <rPr>
            <sz val="9"/>
            <color indexed="81"/>
            <rFont val="Tahoma"/>
            <family val="2"/>
          </rPr>
          <t xml:space="preserve">Without prejudice to the local or national regulation on water flow rate from bathroom taps and showers, the average water flow rate of the bathroom taps and showers shall not exceed 8,5 litres/minute.
Note: bathtubs, rainshowers and massage-showers are exempt. </t>
        </r>
      </text>
    </comment>
    <comment ref="B52" authorId="0" shapeId="0">
      <text>
        <r>
          <rPr>
            <sz val="9"/>
            <color indexed="81"/>
            <rFont val="Tahoma"/>
            <family val="2"/>
          </rPr>
          <t xml:space="preserve">Without prejudice to the local or national regulation on toilets and urinals flushing,
(a) Continuous flushing is not permitted in any urinal at the accommodation.
(b) Toilets installed within the duration of the EU Ecolabel licence shall have effective toilet flush of ≤ 4,5 L. </t>
        </r>
      </text>
    </comment>
    <comment ref="B55" authorId="0" shapeId="0">
      <text>
        <r>
          <rPr>
            <sz val="9"/>
            <color indexed="81"/>
            <rFont val="Tahoma"/>
            <family val="2"/>
          </rPr>
          <t xml:space="preserve">The tourist accommodation shall change sheets and towels by default at the frequency established by its environmental action programme that shall be inferior to every day unless requested by law or national regulations or established by a third-party certification scheme the accommodation service is participating in. More frequent changes shall be only carried out if explicitly requested by guests. </t>
        </r>
      </text>
    </comment>
    <comment ref="B58" authorId="0" shapeId="0">
      <text>
        <r>
          <rPr>
            <sz val="9"/>
            <color indexed="81"/>
            <rFont val="Tahoma"/>
            <family val="2"/>
          </rPr>
          <t xml:space="preserve">Without prejudice to the local or national regulation on provision of food services:
(a) with the aim to reduce package waste: No single dose packages for non-perishable food stuffs (e.g. coffee, sugar, chocolate powder (except tea bags)) shall be used for food services;
(b) with the aim to balance package/food waste depending on the season: For all perishable food stuffs (e.g. yogurt, jams, honey, cold meats, pastries), the tourist accommodation shall manage the provision of food to guests to minimise both food and packaging waste. To achieve this, the tourist accommodation shall follow a documented procedure linked to the action program (criterion 1) which specifies how the food waste/packaging waste balance is optimised based on the number of guests.
Exempt from this criterion are: shops and vending machines under management of the tourist accommodation and single-dose sugar and coffee inside rooms under the condition that the products used for this purpose are fair trade and/ or organic certificated, and used coffee capsules (if applicable) are given back to the producer for recycling. </t>
        </r>
      </text>
    </comment>
    <comment ref="B61" authorId="0" shapeId="0">
      <text>
        <r>
          <rPr>
            <sz val="9"/>
            <color indexed="81"/>
            <rFont val="Tahoma"/>
            <family val="2"/>
          </rPr>
          <t xml:space="preserve">a) Disposable toiletries items (shower caps, brushes, nail files, shampoos, soaps etc.) shall not be available to guests in rooms unless they are requested by guests or there is a legal obligation or it is a requirement of independent quality rating/certification scheme or of hotel chain quality policy the tourism accommodation is a member of.
(b) Disposable food service items (crockery, cutlery, and water jugs) shall not be available to guests in rooms and restaurant/bar service unless the applicant has an agreement with a recycler for such items.
(c) Disposable towels and bed sheets (draw sheet is excluded) shall not be used in rooms. </t>
        </r>
      </text>
    </comment>
    <comment ref="B64" authorId="0" shapeId="0">
      <text>
        <r>
          <rPr>
            <sz val="9"/>
            <color indexed="81"/>
            <rFont val="Tahoma"/>
            <family val="2"/>
          </rPr>
          <t xml:space="preserve">(a) Without prejudice to the local or national regulation on waste separation, adequate containers for waste separation by guests shall be available in the rooms and/or on each floor and/or at a central point of the tourist accommodation.
(b) Waste shall be separated by the tourist accommodation into the categories required or suggested by the available local waste management facilities, with particular care regarding toiletries and hazardous waste e.g., toners, inks, refrigerating and electrical equipment, batteries, energy saving light bulbs, pharmaceuticals and fats/oils. </t>
        </r>
      </text>
    </comment>
    <comment ref="B66" authorId="0" shapeId="0">
      <text>
        <r>
          <rPr>
            <sz val="9"/>
            <color indexed="81"/>
            <rFont val="Tahoma"/>
            <family val="2"/>
          </rPr>
          <t xml:space="preserve">a) No smoking shall be allowed in any indoor common areas.
b) No smoking shall be allowed in at least 80 % of guests' rooms or rental accommodations (rounded to the next integer). </t>
        </r>
      </text>
    </comment>
    <comment ref="B68" authorId="0" shapeId="0">
      <text>
        <r>
          <rPr>
            <sz val="9"/>
            <color indexed="81"/>
            <rFont val="Tahoma"/>
            <family val="2"/>
          </rPr>
          <t xml:space="preserve">Information shall be made available on the website of the accommodation (if available) and on-site to the guests and staff on the following:
(a) details on environmentally preferable means of transport locally available to sightsee the city/village where the tourist accommodation is located (public transportation, bicycles, etc.);
(b) details on environmentally preferable means of transport locally available to arrive/leave the city/village where the tourist accommodation is located;
(c) if available, special offers or agreements with transport agencies that tourist accommodation may offer to guest and staff. (e.g. pick up service, staff collective bus, electric cars, etc.) </t>
        </r>
      </text>
    </comment>
    <comment ref="B71" authorId="0" shapeId="0">
      <text>
        <r>
          <rPr>
            <sz val="9"/>
            <color indexed="81"/>
            <rFont val="Tahoma"/>
            <family val="2"/>
          </rPr>
          <t xml:space="preserve">The optional label with text box shall contain the following text:
‘This tourist accommodation is actively taking measures to reduce its environmental impact
— promoting renewable energy sources use,
— saving energy and water,
— and reducing waste.’
The guidelines for the use of the optional label with text box can be found in the ‘Guidelines for the use of the EU Ecolabel logo’ on the website:
http://ec.europa.eu/environment/ecolabel/documents/logo_guidelines.pdf </t>
        </r>
      </text>
    </comment>
  </commentList>
</comments>
</file>

<file path=xl/comments2.xml><?xml version="1.0" encoding="utf-8"?>
<comments xmlns="http://schemas.openxmlformats.org/spreadsheetml/2006/main">
  <authors>
    <author>mrriera</author>
    <author>VIDAL ABARCA GARRIDO Candela (JRC-SEVILLA)</author>
  </authors>
  <commentList>
    <comment ref="B4" authorId="0" shapeId="0">
      <text>
        <r>
          <rPr>
            <sz val="9"/>
            <color indexed="81"/>
            <rFont val="Tahoma"/>
            <family val="2"/>
          </rPr>
          <t xml:space="preserve">The tourist accommodation shall be registered under the eco-management and audit scheme (EMAS) of the Union (5 points) or certified according to ISO 14001 standard (3 points) or certified according to ISO 50001 standard (2 points). </t>
        </r>
      </text>
    </comment>
    <comment ref="B7" authorId="0" shapeId="0">
      <text>
        <r>
          <rPr>
            <sz val="9"/>
            <color indexed="81"/>
            <rFont val="Tahoma"/>
            <family val="2"/>
          </rPr>
          <t xml:space="preserve">At least two of the main suppliers or service providers of the tourist accommodation shall be local and registered with EMAS (5 points) or certified according to ISO 14001 (2 points) or certified according to ISO 50001 standard (1,5 points).
For the purposes of this criterion, a local service supplier is considered to be a supplier located within a 160 kilometres radius of the tourist accommodation. </t>
        </r>
      </text>
    </comment>
    <comment ref="B10" authorId="0" shapeId="0">
      <text>
        <r>
          <rPr>
            <sz val="9"/>
            <color indexed="81"/>
            <rFont val="Tahoma"/>
            <family val="2"/>
          </rPr>
          <t xml:space="preserve">All outsourced laundry and/or cleaning is carried out by a provider who has been awarded an ISO Type I label (2 points for each service, to a maximum of 4 points). </t>
        </r>
      </text>
    </comment>
    <comment ref="B11" authorId="0" shapeId="0">
      <text>
        <r>
          <rPr>
            <sz val="9"/>
            <color indexed="81"/>
            <rFont val="Tahoma"/>
            <family val="2"/>
          </rPr>
          <t xml:space="preserve">(a) The tourist accommodation shall provide environmental communication and education notices on local biodiversity, landscape and nature conservation measures to guests (1 point).
(b) Guest entertainment includes elements of environmental education (e.g. books, animations, events) (1 point). </t>
        </r>
      </text>
    </comment>
    <comment ref="B13" authorId="0" shapeId="0">
      <text>
        <r>
          <rPr>
            <sz val="9"/>
            <color indexed="81"/>
            <rFont val="Tahoma"/>
            <family val="2"/>
          </rPr>
          <t xml:space="preserve">The tourist accommodation shall have energy and water meters installed so as to allow data collection on consumption of different activities and/or machines, such as the following categories (1 point for each category, to a maximum of 2 points):
(a) rooms;
(b) pitches;
(c) laundry service;
(d) kitchen service;
(e) specific machines (e.g. refrigerators, washing machines). </t>
        </r>
      </text>
    </comment>
    <comment ref="B14" authorId="0" shapeId="0">
      <text>
        <r>
          <rPr>
            <sz val="9"/>
            <color indexed="81"/>
            <rFont val="Tahoma"/>
            <family val="2"/>
          </rPr>
          <t xml:space="preserve">The tourist accommodation shall have at least:
(a) a water-based space heating appliance meeting criterion 6(a) (1 point);
(b) a local space heating appliance having at least the energy Class A as defined in Commission Delegated Regulation (EU) 2015/1186 (1 point).
(c) a water heating appliance meeting criterion 6(c) (1 point). 
</t>
        </r>
      </text>
    </comment>
    <comment ref="B17" authorId="0" shapeId="0">
      <text>
        <r>
          <rPr>
            <sz val="9"/>
            <color indexed="81"/>
            <rFont val="Tahoma"/>
            <family val="2"/>
          </rPr>
          <t>The tourist accommodation shall comply with one of the thresholds:
(a) 50 % of household air conditioners or air-based heat pumps (rounded to the next integer) the energy efficiency of which is at least 15 % higher than the threshold set in criterion 7 (1,5 point);
(b) 50 % of household air conditioners or air-based heat pumps (rounded to the next integer) the energy efficiency of which is at least 30 % higher than the threshold set in criterion 7 (3,5 points).</t>
        </r>
      </text>
    </comment>
    <comment ref="B18" authorId="0" shapeId="0">
      <text>
        <r>
          <rPr>
            <sz val="9"/>
            <color indexed="81"/>
            <rFont val="Tahoma"/>
            <family val="2"/>
          </rPr>
          <t xml:space="preserve">The tourist accommodation shall have at least an air-based heat pump meeting criterion 7 (if applicable, see note in criterion 7 and awarded the EU Ecolabel in accordance with Commission Decision 2007/742/EC or other ISO Type I label. </t>
        </r>
      </text>
    </comment>
    <comment ref="B19" authorId="0" shapeId="0">
      <text>
        <r>
          <rPr>
            <b/>
            <sz val="9"/>
            <color indexed="81"/>
            <rFont val="Tahoma"/>
            <family val="2"/>
          </rPr>
          <t>mrriera:</t>
        </r>
        <r>
          <rPr>
            <sz val="9"/>
            <color indexed="81"/>
            <rFont val="Tahoma"/>
            <family val="2"/>
          </rPr>
          <t xml:space="preserve">
Tourist accommodation shall have energy efficient appliances for the following categories (0,5 point or 1 point each of the following categories, to a maximum of 4 points):
(a) household refrigerating appliances, of which at least 50 % (0,5 point) or 90 % (1 point) (rounded to the next integer) shall be of EU Energy Label rated Class A++ or better as laid down in Annex IX to Commission Delegated Regulation (EU) No 1060/2010;
(b) household electric ovens, of which at least 50 % (0,5 point) or 90 % (1 point) (rounded to the next integer) shall be of EU Energy Label rated Class A++ or better as laid down in Annex I to Commission Delegated Regulation (EU) No 65/2014;
(c) household dishwashers, of which at least 50 % (0,5 point) or 90 % (1 point) (rounded to the next integer) shall be of EU Energy Label rated Class A++ or better as laid down in Annex VI to Commission Delegated Regulation (EU) No 1059/2010;
(d) household washing machines, of which at least 50 % (0,5 point) or 90 % (1 point) (rounded to the next integer) shall be of EU Energy Label rated Class A++ or better as laid down in Annex VI to Commission Delegated Regulation (EU) No 1061/2010;
(e) office equipment of which at least 50 % (0,5 point) or 90 % (1 point) (rounded to the next integer) shall be ENERGY STAR qualified as defined by Energy Star v6.1 for computers and under the agreement set out in Commission Decision (EU) 2015/1402, by Energy Star v6.0 for Displays, by Energy Star v2.0 for Imaging equipment, by Energy Star v1.0 for Uninterruptible power supplies and/or Energy Star v2.0 for Enterprise servers and under the agreement set out in Commission Decision 2014/202/EU.
(f) household tumble driers, of which at least 50 % (0,5 point) or 90 % (1 point) (rounded to the next integer) shall be of EU Energy Label rated Class A++ or better as laid down in Annex VI to Commission Delegated Regulation (EU) No 392/2012;
(g) household vacuum cleaners, of which at least 50 % (0,5 point) or 90 % (1 point) (rounded to the next integer) shall be of EU Energy Label rated Class A or better as laid down in Annex I to Commission Delegated Regulation (EU) No 665/2013;
(h) electrical lamps and luminaires, of which at least 50 % (0,5 point) or 90 % (1 point) shall be at least of Class A++ as laid down in Annex VI to Delegated Regulation (EU) No 874/2012. 
Note: The criterion does not apply to appliances and lighting not covered by the Regulation mentioned for each category (e.g. industrial appliances). 
</t>
        </r>
      </text>
    </comment>
    <comment ref="B21" authorId="0" shapeId="0">
      <text>
        <r>
          <rPr>
            <sz val="9"/>
            <color indexed="81"/>
            <rFont val="Tahoma"/>
            <family val="2"/>
          </rPr>
          <t xml:space="preserve">The tourist accommodation shall have a heat recovery system for one (1,5 point) or two (3 points) of the following categories: refrigeration systems, ventilators, washing machines, dishwashers, swimming pools, and sanitary waste water. </t>
        </r>
      </text>
    </comment>
    <comment ref="B22" authorId="0" shapeId="0">
      <text>
        <r>
          <rPr>
            <sz val="9"/>
            <color indexed="81"/>
            <rFont val="Tahoma"/>
            <family val="2"/>
          </rPr>
          <t xml:space="preserve">(a) The temperature in every guest room shall be regulated by guests. The thermoregulatory system shall allow individual regulation within the following designated range (2 points):
(i) the room temperature, while in cooling mode, is set at or above 22 °C for the duration of the summer; 
(ii) the room temperature, while in heating mode, is set at or below 22 °C for the duration of the winter.
(b) 90 % of windows in heated and/or air conditioned rooms and common areas shall be insulated with at least double glazing or equivalent (2 points). </t>
        </r>
      </text>
    </comment>
    <comment ref="B24" authorId="0" shapeId="0">
      <text>
        <r>
          <rPr>
            <sz val="9"/>
            <color indexed="81"/>
            <rFont val="Tahoma"/>
            <family val="2"/>
          </rPr>
          <t xml:space="preserve">a) 90 % of the guest rooms in the tourist accommodation (rounded to the next integer) shall be equipped with an automatic switch off of installed HVAC systems when windows are opened and when guests leave the room (1,5 points);
(b) 90 % of the guest rooms in the tourist accommodation (rounded to the next integer) shall be equipped with an automatic system which turns the lights off when guests leave the room (1,5 points);
(c) 90 % of the outside lighting (rounded to the next integer) not needed for security reasons shall be turned off automatically after a defined time, or be activated through a proximity sensor (1,5 points). </t>
        </r>
      </text>
    </comment>
    <comment ref="B27" authorId="0" shapeId="0">
      <text>
        <r>
          <rPr>
            <sz val="9"/>
            <color indexed="81"/>
            <rFont val="Tahoma"/>
            <family val="2"/>
          </rPr>
          <t xml:space="preserve">(a) The heating and/or cooling of the tourist accommodation shall be provided by efficient district heating or cooling system. For the purposes of the EU Ecolabel, this is defined as follows: a district heating or cooling
system using at least 50 % renewable energy, 50 % waste heat, 75 % cogenerated heat or 50 % of a combination of such energy and heat; as defined by Directive 2012/27/EU (2 points).
(b) Cooling of the tourist accommodation shall be provided by a high efficiency cogeneration unit according to Directive 2012/27/EU (2 points). 
</t>
        </r>
      </text>
    </comment>
    <comment ref="B29" authorId="0" shapeId="0">
      <text>
        <r>
          <rPr>
            <sz val="9"/>
            <color indexed="81"/>
            <rFont val="Tahoma"/>
            <family val="2"/>
          </rPr>
          <t xml:space="preserve">All electric hand driers shall be fitted with proximity sensors, or have been awarded an ISO Type I label. </t>
        </r>
      </text>
    </comment>
    <comment ref="B30" authorId="0" shapeId="0">
      <text>
        <r>
          <rPr>
            <sz val="9"/>
            <color indexed="81"/>
            <rFont val="Tahoma"/>
            <family val="2"/>
          </rPr>
          <t xml:space="preserve">For space heaters in the tourist accommodation the nitrogen oxide (NOx) content of the exhaust gas shall not exceed the limit values indicated in the table below, calculated in accordance with the following acts:
(a) for gaseous and liquid fuel water-based space heaters, Commission Regulation (EU) No 813/2013;
(b) for solid fuel water-based space heaters, Commission Regulation (EU) 2015/1189;
(c) for gaseous and liquid fuel local space heaters, Regulation (EU) 2015/1188;
(d) for solid fuel local space heaters, Regulation (EU) 2015/1185.
NOx emission limit
Gas heaters: 
For water-based heaters equipped with internal combustion engine: 240 mg/kWh GCV energy input
For water-based and local heaters equipped with external combustion (boilers): 56 mg/kWh GCV energy input
Liquid fuel heaters: 
For water-based heaters equipped with internal combustion engine: 420 mg/kWh GCV energy input
For water-based and local heaters equipped with external combustion (boilers): 120 mg/kWh GCV energy input
Solid fuel heaters: 
Water-based space heaters: 200 mg/Nm3 at 10 % O2
Local space heaters: 200 mg/Nm3 at 13 % O2
For solid fuel boilers and solid fuel local space heaters in the tourist accommodation, the emissions of particulate matter (PM) of the exhaust gas shall not exceed the limit values laid down in Regulation (EU) 2015/1189 and in Regulation (EU) 2015/1185, respectively. </t>
        </r>
      </text>
    </comment>
    <comment ref="B31" authorId="0" shapeId="0">
      <text>
        <r>
          <rPr>
            <sz val="9"/>
            <color indexed="81"/>
            <rFont val="Tahoma"/>
            <family val="2"/>
          </rPr>
          <t xml:space="preserve">(a) The tourist accommodation shall contract an individual electricity tariff containing the 100 % (overall fuel mix marketed by the supplier or product fuel mix of the purchased tariff) of the electricity from renewable energy sources as defined in Directive 2009/28/EC (3 points) and certified by an environmental electricity label (4 points).
(b) Alternatively, the 100 % electricity from renewable energy sources certified by an environmental electricity label can also be acquired by the unbundled purchase of guarantees of origin as defined in Article 2(j) of Directive 2009/28/EC (3 points).
For the purpose of this criterion, the environmental electricity label shall comply with the following conditions:
(1) the quality label's standard is verified by an independent organisation (third party);
(2) the certified electricity procured originates from new renewable plant capacity installed within the past 2 years or a financial part of the certified electricity procured is used to promote the investment in new renewable power capacities. </t>
        </r>
      </text>
    </comment>
    <comment ref="B34" authorId="0" shapeId="0">
      <text>
        <r>
          <rPr>
            <sz val="9"/>
            <color indexed="81"/>
            <rFont val="Tahoma"/>
            <family val="2"/>
          </rPr>
          <t xml:space="preserve">The tourist accommodation shall have on site electricity generation from renewable energy sources as defined in Article 2(a) of Directive 2009/28/EC, which may include: photovoltaic (solar panel) or local hydroelectric system, geothermal, local biomass or wind power electricity generation that generates:
(a) at least 10 % of the overall electricity consumption per year (1 point);
(b) at least 20 % of the overall electricity consumption per year (3 points);
(c) at least 50 % of the overall electricity consumption per year (5 points).
For the purposes of this criterion, local biomass is considered to be biomass from a source located within a 160 kilometres radius of the tourist accommodation.
If the self-generation of renewable electricity leads to the issuing of guarantees of origin, the self-generation can only be taken into account if the guarantees of origin do not end up on the market, but are cancelled to cover the local consumption. </t>
        </r>
      </text>
    </comment>
    <comment ref="B35" authorId="0" shapeId="0">
      <text>
        <r>
          <rPr>
            <sz val="9"/>
            <color indexed="81"/>
            <rFont val="Tahoma"/>
            <family val="2"/>
          </rPr>
          <t xml:space="preserve">(a) At least 70 % of the total energy used to heat or cool the rooms (1,5 points) and/or to heat sanitary water (1 point) shall come from renewable energy sources as defined in Article 2(a) of Directive 2009/28/EC.
(b) 100 % of the total energy used to heat or cool the rooms (2 points) and/or to heat sanitary water (1,5 points) shall come from renewable energy sources as defined in Article 2(a) of Directive 2009/28/EC. </t>
        </r>
      </text>
    </comment>
    <comment ref="B37" authorId="0" shapeId="0">
      <text>
        <r>
          <rPr>
            <sz val="9"/>
            <color indexed="81"/>
            <rFont val="Tahoma"/>
            <family val="2"/>
          </rPr>
          <t xml:space="preserve">a) At least 50 % of the total energy used to heat swimming pool water shall come from renewable energy sources as defined in Article 2(a) of Directive 2009/28/EC (1 point).
(b) At least 95 % of the total energy used to heat swimming pool water shall come from renewable energy sources as defined in Article 2(a) of Directive 2009/28/EC (1,5 point). </t>
        </r>
      </text>
    </comment>
    <comment ref="B38" authorId="0" shapeId="0">
      <text>
        <r>
          <rPr>
            <sz val="9"/>
            <color indexed="81"/>
            <rFont val="Tahoma"/>
            <family val="2"/>
          </rPr>
          <t xml:space="preserve">a) The average water flow rate of the showers shall not exceed 7 litres/min and bathroom taps (except bathtubs) shall not exceed 6 litres/minute (2 points).
(b) At least 50 % of the bathroom taps and shower (rounded to the next integer) shall have been awarded the EU ecolabel in accordance with Decision 2013/250/EU or another ISO type I label (2 points). </t>
        </r>
      </text>
    </comment>
    <comment ref="B40" authorId="0" shapeId="0">
      <text>
        <r>
          <rPr>
            <sz val="9"/>
            <color indexed="81"/>
            <rFont val="Tahoma"/>
            <family val="2"/>
          </rPr>
          <t xml:space="preserve">(a) All urinals shall use a waterless system (1,5 point).
(b) At least 50 % of urinals (rounded to the next integer) shall have been awarded the EU ecolabel in accordance with Decision 2013/641/EU or another ISO type I label (1,5 point).
(c) At least 50 % of toilets (rounded to the next integer) shall have been awarded the EU ecolabel in accordance with Decision 2013/641/EU or another ISO type I label (1,5 point). </t>
        </r>
      </text>
    </comment>
    <comment ref="B43" authorId="0" shapeId="0">
      <text>
        <r>
          <rPr>
            <sz val="9"/>
            <color indexed="81"/>
            <rFont val="Tahoma"/>
            <family val="2"/>
          </rPr>
          <t>The water consumption of the dishwashers shall be lower or equal to the threshold as laid down in the following table, measured according to the standard EN 50242, using the standard cleaning cycle:
Water consumption (Wt) (litres/cycle) for product sub-group:
Household dishwashers with 15 place settings: 10
Household dishwashers with 14 place settings: 10
Household dishwashers with 13 place settings: 10
Household dishwashers with 12 place settings: 9
Household dishwashers with 9 place settings: 9
Household dishwashers with 6 place settings: 7
Household dishwashers with 4 place settings: 9,5
Note: The criterion only applies to household dishwashers covered by Commission Regulation (EU) No 1016/2010.</t>
        </r>
      </text>
    </comment>
    <comment ref="B44" authorId="0" shapeId="0">
      <text>
        <r>
          <rPr>
            <sz val="9"/>
            <color indexed="81"/>
            <rFont val="Tahoma"/>
            <family val="2"/>
          </rPr>
          <t>The washing machines used within the tourist accommodation by guests and staff or those used by the tourist accommodation laundry service provider shall fulfil at least one of the following requirements:
(a) for household washing machines, their water consumption is lower or equal to the threshold as defined in the following table, measured according to the standard EN 60456, using the standard washing cycle (60 °C cotton program):
Water consumption [litres/cycle] for product sub-group:
Household washing machines with a rated capacity of 3 kg: 39
Household washing machines with a rated capacity of 3,5 kg: 39 
Household washing machines with a rated capacity of 4,5 kg: 40
Household washing machines with a rated capacity of 5 kg: 39
Household washing machines with a rated capacity of 6 kg: 37
Household washing machines with a rated capacity of 7 kg: 43
Household washing machines with a rated capacity of 8 kg: 56
(b) for commercial or professional washing machines, they have an average laundry water consumption of ≤ 7 l per kg of laundry washed.
Note: point (a) only applies to household washing machines covered by Commission Regulation (EU) No 1015/2010</t>
        </r>
      </text>
    </comment>
    <comment ref="B46" authorId="0" shapeId="0">
      <text>
        <r>
          <rPr>
            <sz val="9"/>
            <color indexed="81"/>
            <rFont val="Tahoma"/>
            <family val="2"/>
          </rPr>
          <t xml:space="preserve">The applicant shall fulfil at least one of the following requirements:
(a) in proximity to sanitary areas/washing machines/dishwashers there shall be displayed explanations about local water hardness to allow better use of detergents by guests and staff (0,5 point);
(b) an automatic dosage system which optimises detergent use according to water hardness shall be used for washing machines/dishwashers used within the tourist accommodation by guests and staff (1,5 point). </t>
        </r>
      </text>
    </comment>
    <comment ref="B48" authorId="0" shapeId="0">
      <text>
        <r>
          <rPr>
            <sz val="9"/>
            <color indexed="81"/>
            <rFont val="Tahoma"/>
            <family val="2"/>
          </rPr>
          <t xml:space="preserve">(a) Heated swimming pools and outside whirlpool shall be covered at night. Non-heated filled swimming pools and outside whirlpool shall be covered when not used for more than a day to reduce evaporation (1 point).
(b) Swimming pools and outside whirlpool shall have an automatic system which optimises chlorine consumption through optimised dosing or use supplementary disinfection methods such as ozonation and UV treatment (0,5 point) or shall be of the natural type that incorporates natural plant-based filtration systems to achieve water purification to the required hygiene standard (1,5 points). </t>
        </r>
      </text>
    </comment>
    <comment ref="C50" authorId="1" shapeId="0">
      <text>
        <r>
          <rPr>
            <b/>
            <sz val="9"/>
            <color indexed="81"/>
            <rFont val="Tahoma"/>
            <family val="2"/>
          </rPr>
          <t>VIDAL ABARCA GARRIDO Candela (JRC-SEVILLA):</t>
        </r>
        <r>
          <rPr>
            <sz val="9"/>
            <color indexed="81"/>
            <rFont val="Tahoma"/>
            <family val="2"/>
          </rPr>
          <t xml:space="preserve">
Please could you divide this cell in several cels to cover the different options in criterion 47 b)</t>
        </r>
      </text>
    </comment>
    <comment ref="B51" authorId="0" shapeId="0">
      <text>
        <r>
          <rPr>
            <sz val="9"/>
            <color indexed="81"/>
            <rFont val="Tahoma"/>
            <family val="2"/>
          </rPr>
          <t xml:space="preserve">The accommodation shall use the following alternative water sources for non-sanitary and non-drinking purposes in the accommodation facility:
(i) reclaimed water or grey water from laundry and/or showers and/or lavatory sinks (1 point);
(ii) rainwater via rooftop (1 point);
(iii) condensate from HVAC systems (1 point). </t>
        </r>
      </text>
    </comment>
    <comment ref="B54" authorId="0" shapeId="0">
      <text>
        <r>
          <rPr>
            <sz val="9"/>
            <color indexed="81"/>
            <rFont val="Tahoma"/>
            <family val="2"/>
          </rPr>
          <t xml:space="preserve">The applicant shall fulfil at least one of the following requirements:
(a) the tourist accommodation shall have a documented procedure for watering outside areas/plants, including details on how watering times have been optimised and water consumption minimised. This may, for example, include no watering of outside areas. (1,5 points);
(b) the tourist accommodation shall use an automatic system which optimises watering times and water consumption for outside areas/plants. (1,5 points). </t>
        </r>
      </text>
    </comment>
    <comment ref="B56" authorId="0" shapeId="0">
      <text>
        <r>
          <rPr>
            <sz val="9"/>
            <color indexed="81"/>
            <rFont val="Tahoma"/>
            <family val="2"/>
          </rPr>
          <t>During the validity period of the EU Ecolabel, the vegetation of outdoor areas, including any aquatic vegetation, shall be composed of native and/or non-invasive alien species:
(i) absence of invasive alien species of Union concern (0,5 point) (other invasive alien species may be present);
(ii) exclusively non-invasive alien species (1 point);
(iii) native and/or non-invasive alien species (1,5 point);
(iv) exclusively native species (2 points).
For the purposes of this EU Ecolabel, native species means plant species that occur naturally in the country.
For the purposes of this EU Ecolabel, non-invasive species means plant species that do not naturally occur in the country and for which there is no evidence that they reproduce, establish and spread easily or that they may have negative impacts on native biodiversity.
Outdoor planting shall exclude invasive alien species of Union concern within the meaning of Article 3(3) of Regulation (EU) No 1143/2014 of the European Parliament and of the Council.</t>
        </r>
      </text>
    </comment>
    <comment ref="B57" authorId="0" shapeId="0">
      <text>
        <r>
          <rPr>
            <sz val="9"/>
            <color indexed="81"/>
            <rFont val="Tahoma"/>
            <family val="2"/>
          </rPr>
          <t xml:space="preserve">90 % of the following categories of paper products used shall have been awarded the EU Ecolabel or other ISO type I label (0,5 point for each of the following categories, to a maximum of 2 points):
(a) toilet paper;
(b) tissue paper;
(c) office paper;
(d) printed paper;
(e) converted paper (e.g. envelopes). </t>
        </r>
      </text>
    </comment>
    <comment ref="B58" authorId="0" shapeId="0">
      <text>
        <r>
          <rPr>
            <sz val="9"/>
            <color indexed="81"/>
            <rFont val="Tahoma"/>
            <family val="2"/>
          </rPr>
          <t>At least 40 % (rounded to the next integer) of at least one of the following categories of durable goods present in the tourist accommodation shall have been awarded the EU Ecolabel or other ISO Type I label (1 point for each category, to a maximum of 4 points):
(a) bed-linen, towels and table clothes;
(b) computers;
(c) televisions;
(d) bed mattresses;
(e) wooden furniture; 
(f) vacuum cleaners;
(g) floor coverings;
(h) imaging equipment.</t>
        </r>
      </text>
    </comment>
    <comment ref="B59" authorId="0" shapeId="0">
      <text>
        <r>
          <rPr>
            <b/>
            <sz val="9"/>
            <color indexed="81"/>
            <rFont val="Tahoma"/>
            <family val="2"/>
          </rPr>
          <t>mrriera:</t>
        </r>
        <r>
          <rPr>
            <sz val="9"/>
            <color indexed="81"/>
            <rFont val="Tahoma"/>
            <family val="2"/>
          </rPr>
          <t xml:space="preserve">
If beverages are offered (e.g. bar/restaurant service, shops and vending machines) under the ownership or the direct management of the tourist accommodation, at least 50 % (1 point) or 70 % (2 points) of the beverages provision shall be on returnable/refillable containers. </t>
        </r>
      </text>
    </comment>
    <comment ref="B60" authorId="0" shapeId="0">
      <text>
        <r>
          <rPr>
            <sz val="9"/>
            <color indexed="81"/>
            <rFont val="Tahoma"/>
            <family val="2"/>
          </rPr>
          <t xml:space="preserve">At least 80 % purchased volume or weight of at least one of the following detergent and toiletry categories used by the tourist accommodation shall have been awarded the EU Ecolabel or other ISO Type I label (0,5 points for each category, to a maximum of 2 points):
(a) hand dishwashing detergents;
(b) detergents for dishwashers;
(c) laundry detergent;
(d) all-purpose cleaners;
(e) sanitary detergents;
(f) soaps and shampoos
(g) hair conditioner. </t>
        </r>
      </text>
    </comment>
    <comment ref="B61" authorId="0" shapeId="0">
      <text>
        <r>
          <rPr>
            <sz val="9"/>
            <color indexed="81"/>
            <rFont val="Tahoma"/>
            <family val="2"/>
          </rPr>
          <t xml:space="preserve">The tourist accommodation shall have precise procedures for the efficient use of cleaning products, such as use of micro-fibre products or other cleaning materials with similar effects and water cleaning activities or other cleaning activities with similar effects. To fulfil this criterion, all cleaning must be carried out by a method based on the efficient use of cleaning products except where required by law or by hygiene or health and safety practices. </t>
        </r>
      </text>
    </comment>
    <comment ref="B62" authorId="0" shapeId="0">
      <text>
        <r>
          <rPr>
            <sz val="9"/>
            <color indexed="81"/>
            <rFont val="Tahoma"/>
            <family val="2"/>
          </rPr>
          <t xml:space="preserve">Where de-icing of roads is needed and is carried by the accommodation provider, mechanical means, sand/gravel or de-icers that have been awarded a ISO Type I label shall be used in order to make roads on the tourist accommodation ground safe in case of ice or snow. </t>
        </r>
      </text>
    </comment>
    <comment ref="B63" authorId="0" shapeId="0">
      <text>
        <r>
          <rPr>
            <sz val="9"/>
            <color indexed="81"/>
            <rFont val="Tahoma"/>
            <family val="2"/>
          </rPr>
          <t xml:space="preserve">The tourist accommodation shall have a procedure in place covering:
(a) all donation activities for all furniture and textiles that reach the end of their usable life within the tourist accommodation but are still usable. End users shall include employees and charity or other associations which collect and redistribute goods (1 point);
(b) all reused/second-hand products procurement activities for furniture. Suppliers shall include second-hand markets or other associations/collectives which sell or redistribute used goods (1 point). </t>
        </r>
      </text>
    </comment>
    <comment ref="B65" authorId="0" shapeId="0">
      <text>
        <r>
          <rPr>
            <sz val="9"/>
            <color indexed="81"/>
            <rFont val="Tahoma"/>
            <family val="2"/>
          </rPr>
          <t xml:space="preserve">The tourist accommodation shall separate at least one of following relevant waste category ensuring that waste is composted or used for biogas production according to local authority guidelines (e.g. by the local administration, in-house or by a private agency) (1 point for each category, to a maximum of 2 points):
(a) yard waste;
(b) food waste from the food services;
(c) biodegradable products (e.g. disposable items made of corn-based materials);
(d) biodegradable waste produced by guests at their room/accommodation. </t>
        </r>
      </text>
    </comment>
    <comment ref="B66" authorId="0" shapeId="0">
      <text>
        <r>
          <rPr>
            <sz val="9"/>
            <color indexed="81"/>
            <rFont val="Tahoma"/>
            <family val="2"/>
          </rPr>
          <t xml:space="preserve">a) If car washing facilities are offered within the tourist accommodation, car washing shall be allowed only in areas which are specially equipped to collect the water and detergents used and channel them to the sewerage system (1 point).
(b) Where it is not possible to send waste water for centralised treatment, on-site waste water treatment shall include pretreatment (sieve/bar-rack, equalisation and sedimentation) followed by biological treatment with &gt; 95 % BOD (biochemical oxygen demand) removal, &gt; 90 % nitrification and (off-site) anaerobic digestion of excess sludge (2 points). </t>
        </r>
      </text>
    </comment>
    <comment ref="B68" authorId="0" shapeId="0">
      <text>
        <r>
          <rPr>
            <sz val="9"/>
            <color indexed="81"/>
            <rFont val="Tahoma"/>
            <family val="2"/>
          </rPr>
          <t xml:space="preserve">No smoking shall be allowed in guests' rooms or rental accommodations. </t>
        </r>
      </text>
    </comment>
    <comment ref="B69" authorId="0" shapeId="0">
      <text>
        <r>
          <rPr>
            <sz val="9"/>
            <color indexed="81"/>
            <rFont val="Tahoma"/>
            <family val="2"/>
          </rPr>
          <t xml:space="preserve">The tourist accommodation shall have a written social policy to ensure at least one of the following social benefits for staff (0,5 point for each benefit, to a maximum of 2 points):
(a) time off for education;
(b) free meals or meal vouchers;
(c) free uniforms and work wear;
(d) discount on products/services in the tourist accommodation;
(e) subsidised sustainable transport scheme;
(f) caution to get a house loan. 
The written social policy shall be updated and communicated to staff yearly. Staff shall sign the written policy at the communication session. The document shall be available at the reception desk to all staff. </t>
        </r>
      </text>
    </comment>
    <comment ref="B71" authorId="0" shapeId="0">
      <text>
        <r>
          <rPr>
            <sz val="9"/>
            <color indexed="81"/>
            <rFont val="Tahoma"/>
            <family val="2"/>
          </rPr>
          <t xml:space="preserve">No combustion motor vehicles shall be used for the maintenance of the tourist accommodation (1 point). </t>
        </r>
      </text>
    </comment>
    <comment ref="B72" authorId="0" shapeId="0">
      <text>
        <r>
          <rPr>
            <sz val="9"/>
            <color indexed="81"/>
            <rFont val="Tahoma"/>
            <family val="2"/>
          </rPr>
          <t xml:space="preserve">a) The tourist accommodation shall offer to guests at least one of following environmentally preferable means of transport (1 point each, to a maximum of 2 points):
(i) electric vehicles for guests pick up service or for guests' leisure;
(ii) plugs (charging stations) for electric vehicles;
(iii) at least 1 bike for every 5 pitches or rental accommodation units or rooms.
(b) The tourist accommodation shall have active partnerships with companies providing electric vehicles or bikes (0,5 point). ‘Active partnership’ means an agreement between a tourist accommodation and a company hiring electric vehicles or bikes. Information on the active partnership shall be visible on site. Where the hire company is not based on the site of the tourist accommodation, some practical considerations shall be made (e.g. a bicycle hire company may deliver bikes to the tourist accommodation service). </t>
        </r>
      </text>
    </comment>
    <comment ref="B74" authorId="0" shapeId="0">
      <text>
        <r>
          <rPr>
            <sz val="9"/>
            <color indexed="81"/>
            <rFont val="Tahoma"/>
            <family val="2"/>
          </rPr>
          <t xml:space="preserve">At least 90 % of the open air area surface under management of the tourist accommodation is not covered with asphalt/ cement or other sealing materials which hinder proper drainage and airing of the soil.
Where rainwater and grey water is collected, the unused rainwater and grey water shall be treated and infiltrated on the land. </t>
        </r>
      </text>
    </comment>
    <comment ref="B75" authorId="0" shapeId="0">
      <text>
        <r>
          <rPr>
            <sz val="9"/>
            <color indexed="81"/>
            <rFont val="Tahoma"/>
            <family val="2"/>
          </rPr>
          <t xml:space="preserve">a) At least two locally sourced and not out of season (for fresh fruit and vegetables) food products shall be offered at each meal including breakfast (1 point).
(b) The tourist accommodation actively chooses local suppliers of goods and services (1 point).
(c) At least two products (1 point) or four products (2 points) used in daily meal preparation or sold by the accommodation provider shall have been produced by organic farming methods, as laid down in Council Regulation (EC) No 834/2007.
For the purposes of this criterion, ‘local’ means within a 160 kilometres radius of the tourist accommodation. </t>
        </r>
      </text>
    </comment>
    <comment ref="B78" authorId="0" shapeId="0">
      <text>
        <r>
          <rPr>
            <sz val="9"/>
            <color indexed="81"/>
            <rFont val="Tahoma"/>
            <family val="2"/>
          </rPr>
          <t>Outside areas under management of the tourist accommodation shall be managed without any use of pesticides.</t>
        </r>
      </text>
    </comment>
    <comment ref="B79" authorId="0" shapeId="0">
      <text>
        <r>
          <rPr>
            <sz val="9"/>
            <color indexed="81"/>
            <rFont val="Tahoma"/>
            <family val="2"/>
          </rPr>
          <t xml:space="preserve">The management of the tourist accommodation shall take actions, additional to those provided for by way of criteria in this Section or in Section A, to improve the environmental or social performance of the tourist accommodation:
(a) additional environmental actions (up to 0,5 points each, to a maximum of 2 points);
and/or
(b) additional social actions (up to 0,5 points each, to a maximum of 1 point). </t>
        </r>
      </text>
    </comment>
  </commentList>
</comments>
</file>

<file path=xl/sharedStrings.xml><?xml version="1.0" encoding="utf-8"?>
<sst xmlns="http://schemas.openxmlformats.org/spreadsheetml/2006/main" count="866" uniqueCount="494">
  <si>
    <t>SUBJECT</t>
  </si>
  <si>
    <t>E-mail:</t>
  </si>
  <si>
    <t>Website:</t>
  </si>
  <si>
    <t xml:space="preserve">Declaration from the electricity provider reporting the nature of  the electricity source and the percentage of electricity provided from Renewable Energy Sources , including a declaration stating that the provided percentage is the maximum possible percentage of electricity from Renewable Energy Sources which can be provided  and Contract with the electricity provider or bill reporting the nature of the energy source and the percentage of the provided electricity from Renewable Energy Sources </t>
  </si>
  <si>
    <t xml:space="preserve"> </t>
  </si>
  <si>
    <t>dd/mm/yyyy</t>
  </si>
  <si>
    <t>kWh</t>
  </si>
  <si>
    <t>n.</t>
  </si>
  <si>
    <t>Note:</t>
  </si>
  <si>
    <t>Heating power</t>
  </si>
  <si>
    <t>kg</t>
  </si>
  <si>
    <t xml:space="preserve">Note: </t>
  </si>
  <si>
    <r>
      <t>1 m</t>
    </r>
    <r>
      <rPr>
        <b/>
        <vertAlign val="superscript"/>
        <sz val="8"/>
        <rFont val="Tahoma"/>
        <family val="2"/>
      </rPr>
      <t>3</t>
    </r>
    <r>
      <rPr>
        <b/>
        <sz val="8"/>
        <rFont val="Tahoma"/>
        <family val="2"/>
      </rPr>
      <t xml:space="preserve"> gas</t>
    </r>
  </si>
  <si>
    <r>
      <t>kWh/m</t>
    </r>
    <r>
      <rPr>
        <b/>
        <vertAlign val="superscript"/>
        <sz val="12"/>
        <rFont val="Tahoma"/>
        <family val="2"/>
      </rPr>
      <t>2</t>
    </r>
  </si>
  <si>
    <t>-</t>
  </si>
  <si>
    <t>%</t>
  </si>
  <si>
    <t xml:space="preserve">TOURIST ACCOMMODATION </t>
  </si>
  <si>
    <t>No</t>
  </si>
  <si>
    <t>&gt;2</t>
  </si>
  <si>
    <t>≥4</t>
  </si>
  <si>
    <t>≥2</t>
  </si>
  <si>
    <t>≥70%</t>
  </si>
  <si>
    <t>D. Pre-requisites (legal requirements)</t>
  </si>
  <si>
    <t>NOTE
(Da riempire a cura del richiedente)</t>
  </si>
  <si>
    <t>RISPOSTA / OPZIONE
(Da riempire a cura del richiedente)</t>
  </si>
  <si>
    <t>RICHIESTA</t>
  </si>
  <si>
    <t>SEZIONE</t>
  </si>
  <si>
    <t>N.</t>
  </si>
  <si>
    <t>DOCUMENTI DA ALLEGARE</t>
  </si>
  <si>
    <t>CONTROLLO DI CONFORMITA'</t>
  </si>
  <si>
    <r>
      <rPr>
        <b/>
        <sz val="14"/>
        <color indexed="56"/>
        <rFont val="Tahoma"/>
        <family val="2"/>
      </rPr>
      <t xml:space="preserve">INFORMAZIONI GENERALI PER LA COMPILAZIONE DEI MODULI di VERIFICA </t>
    </r>
    <r>
      <rPr>
        <sz val="14"/>
        <rFont val="Tahoma"/>
        <family val="2"/>
      </rPr>
      <t xml:space="preserve">       </t>
    </r>
    <r>
      <rPr>
        <sz val="11"/>
        <rFont val="Tahoma"/>
        <family val="2"/>
      </rPr>
      <t xml:space="preserve">                                                                                          
Lo scopo di questo file è quello di valutare che la struttura ricettiva sia conforme ai requisiti del marchio di qualità ecologica dell'Unione europea. Deve essere riempito dal richiedente in tutte le sue parti e inviato all’Organismo Competente con allegati i documenti richiesti come file scannerizzati in pdf.                                                                                                
Questo foglio elettronico consiste di</t>
    </r>
    <r>
      <rPr>
        <sz val="11"/>
        <color rgb="FFFF0000"/>
        <rFont val="Tahoma"/>
        <family val="2"/>
      </rPr>
      <t xml:space="preserve"> ulteriori 5 fogli,</t>
    </r>
    <r>
      <rPr>
        <sz val="11"/>
        <rFont val="Tahoma"/>
        <family val="2"/>
      </rPr>
      <t xml:space="preserve"> riguardanti:                                                                                                                                            
</t>
    </r>
    <r>
      <rPr>
        <b/>
        <sz val="11"/>
        <rFont val="Tahoma"/>
        <family val="2"/>
      </rPr>
      <t xml:space="preserve">“Moduli di domanda” </t>
    </r>
    <r>
      <rPr>
        <sz val="11"/>
        <rFont val="Tahoma"/>
        <family val="2"/>
      </rPr>
      <t xml:space="preserve">in cui il richiedente deve inserire informazioni dettagliate sulla sua strttura turistica e i servizi offerti, compilando ogni campo.                                                     
</t>
    </r>
    <r>
      <rPr>
        <b/>
        <sz val="11"/>
        <rFont val="Tahoma"/>
        <family val="2"/>
      </rPr>
      <t xml:space="preserve">“Criteri obbligatori” </t>
    </r>
    <r>
      <rPr>
        <sz val="11"/>
        <rFont val="Tahoma"/>
        <family val="2"/>
      </rPr>
      <t xml:space="preserve">in cui il richiedente deve dichiarare di essere in conformità e specificare quanto richiesto per ogni criterio obbligatorio. Se un criterio non è applicabile, si deve giustificare la non applicabilità nella cella “note”. La spiegazione completa per ogni criterio è visibile posizionando il puntatore sopra il numero del criterio.                                                                                                                                                                                                                          
</t>
    </r>
    <r>
      <rPr>
        <b/>
        <sz val="11"/>
        <rFont val="Tahoma"/>
        <family val="2"/>
      </rPr>
      <t xml:space="preserve">“Criteri Facoltativi" </t>
    </r>
    <r>
      <rPr>
        <sz val="11"/>
        <rFont val="Tahoma"/>
        <family val="2"/>
      </rPr>
      <t xml:space="preserve">in cui il richiedente ha una vasta gamma di possibilità per trovare i requisiti che meglio si adattano alle sue possibilità e alla sua politica ambientale, e che sono applicabili al suo caso, e così dichiarare, laddove possibile, la conformità ai criteri e fornire ogni specifica necessaria. Ad ogni criterio indicato in questa Sezione è attribuito un valore espresso in punti o frazione di punti, per cui sid eve rispondere a tutti i criteri, sia in modo affermativo che negativo o con i dati rilevanti. Al fine di qualificarsi per l'assegnazione del marchio di qualità ecologica, la struttura turistica deve ottenere un punteggio minimo (vedere il manuale d’uso per informazioni aggiuntive). La spiegazione completa per ogni criterio è visibile posizionando il puntatore sopra il numero del criterio.                                                                                                                 
</t>
    </r>
    <r>
      <rPr>
        <b/>
        <sz val="11"/>
        <color indexed="10"/>
        <rFont val="Tahoma"/>
        <family val="2"/>
      </rPr>
      <t>ATTENTIONE: in questi tre fogli si devono compilare tutte le celle “risposta/opzione”, altrimenti la richiesta non sarà considerate valida. Alla fine di questi tre fogli il richiedente deve anche compilare la cella della firma.</t>
    </r>
    <r>
      <rPr>
        <sz val="11"/>
        <rFont val="Tahoma"/>
        <family val="2"/>
      </rPr>
      <t xml:space="preserve">                                                                    
</t>
    </r>
    <r>
      <rPr>
        <b/>
        <sz val="11"/>
        <rFont val="Tahoma"/>
        <family val="2"/>
      </rPr>
      <t xml:space="preserve">“Punteggio Totale”: </t>
    </r>
    <r>
      <rPr>
        <sz val="11"/>
        <rFont val="Tahoma"/>
        <family val="2"/>
      </rPr>
      <t xml:space="preserve">il foglio è strettamente consultivo; esso indica al richiedente il punteggio finale raggiunto dalla struttura ricettiva. I dati sul foglio provengono dalle risposte date dal richiedente negli altri fogli e non possono essere modificati se non cambiando le risposte nei relativi fogli.
</t>
    </r>
    <r>
      <rPr>
        <b/>
        <sz val="11"/>
        <rFont val="Tahoma"/>
        <family val="2"/>
      </rPr>
      <t>“Tabelle di consumo”</t>
    </r>
    <r>
      <rPr>
        <sz val="11"/>
        <rFont val="Tahoma"/>
        <family val="2"/>
      </rPr>
      <t xml:space="preserve">: possono essere usate per dimostrare la conformità al criterio 5 - monitoraggio del consumo.
</t>
    </r>
    <r>
      <rPr>
        <b/>
        <sz val="11"/>
        <rFont val="Tahoma"/>
        <family val="2"/>
      </rPr>
      <t xml:space="preserve">Spiegazioni delle singole colonne:   </t>
    </r>
    <r>
      <rPr>
        <sz val="11"/>
        <rFont val="Tahoma"/>
        <family val="2"/>
      </rPr>
      <t xml:space="preserve">                                                                                                                                                                                       
</t>
    </r>
    <r>
      <rPr>
        <b/>
        <sz val="11"/>
        <rFont val="Tahoma"/>
        <family val="2"/>
      </rPr>
      <t xml:space="preserve">RICHIESTA: </t>
    </r>
    <r>
      <rPr>
        <sz val="11"/>
        <rFont val="Tahoma"/>
        <family val="2"/>
      </rPr>
      <t xml:space="preserve">questo campo specifica i requisiti esatti del criterio, chiedendo al richiedente il suo rispetto. Questo campo è solo informativo e non può essere modificato.                                                                                                                                                                                                                                        
</t>
    </r>
    <r>
      <rPr>
        <b/>
        <sz val="11"/>
        <rFont val="Tahoma"/>
        <family val="2"/>
      </rPr>
      <t xml:space="preserve">RISPOSTA / OPZIONE: </t>
    </r>
    <r>
      <rPr>
        <sz val="11"/>
        <rFont val="Tahoma"/>
        <family val="2"/>
      </rPr>
      <t xml:space="preserve">in questo campo il richiedente risponde se è conforme a quanto richiesto dal criterio, come specificato nel campo RICHIESTA. Generalmente la risposta è YES o NO/Not applicable, in alcuni casi può essere un valore. Questo campo deve sempre avere risposta, a prescindere se la struttura turistica sia conforme o meno, o la richiesta non risulterà valida. Maggiori informazioni devono essere inserite nel campo NOTE.                                                                                                             
</t>
    </r>
    <r>
      <rPr>
        <b/>
        <sz val="11"/>
        <rFont val="Tahoma"/>
        <family val="2"/>
      </rPr>
      <t xml:space="preserve">NOTE: </t>
    </r>
    <r>
      <rPr>
        <sz val="11"/>
        <rFont val="Tahoma"/>
        <family val="2"/>
      </rPr>
      <t xml:space="preserve">questo campo contiene tutte le informazioni aggiuntive sulla RICHIESTA che non possono essere specificate nel campo RISPOSTA / OPZIONE, come ad esempio le ragioni della non applicabilità del criterio nella sezione dei criteri obbligatori e valori dettagliati e specifiche per la sezione dei criteri facoltativi.
</t>
    </r>
    <r>
      <rPr>
        <b/>
        <sz val="11"/>
        <rFont val="Tahoma"/>
        <family val="2"/>
      </rPr>
      <t xml:space="preserve">Questo campo deve essere riempito laddove sono richieste ulteriori specifiche (dati e percentuali).   </t>
    </r>
    <r>
      <rPr>
        <sz val="11"/>
        <rFont val="Tahoma"/>
        <family val="2"/>
      </rPr>
      <t xml:space="preserve">                                                                                                                                                                                                                   
</t>
    </r>
    <r>
      <rPr>
        <b/>
        <sz val="11"/>
        <rFont val="Tahoma"/>
        <family val="2"/>
      </rPr>
      <t xml:space="preserve">DOCUMENTI DA ALLEGARE: </t>
    </r>
    <r>
      <rPr>
        <sz val="11"/>
        <rFont val="Tahoma"/>
        <family val="2"/>
      </rPr>
      <t xml:space="preserve">questo campo specifica la documentazione che il richiedente deve produrre e allegare alla richiesta, come specificato dal criterio. Il Manuale d’Uso contiene informazioni più dettagliate sulla documentazione necessaria da fornire con la richiesta e come si può ottenere nella sezione per ogni criterio con lo stesso nome. Tutta la documentazione prima di essere scannerizzata, deve essere firmata e timbrata dal responsabile (rappresentante legale o almeno qualcuno parte dell’amministrazione) della società: la data della firma non deve essere più di 6 mesi antecedente all’invio della richiesta (fa fede il timbor postale o la ricevuta elettronica). Questo campo è solo informativo e non può essere modificato.                                                                  </t>
    </r>
    <r>
      <rPr>
        <b/>
        <sz val="11"/>
        <rFont val="Tahoma"/>
        <family val="2"/>
      </rPr>
      <t xml:space="preserve">               
CONTROLLO DI CONFORMITA’ (Criteri obbligatori): </t>
    </r>
    <r>
      <rPr>
        <sz val="11"/>
        <rFont val="Tahoma"/>
        <family val="2"/>
      </rPr>
      <t xml:space="preserve">questo campo è generato automaticamente a seconda delle risposte date dal richiedente. Non può essere modificato se non cambiando le risposte nel campo RISPOSTA / OPZIONE.                                                                                                                                                                                  
</t>
    </r>
    <r>
      <rPr>
        <b/>
        <sz val="11"/>
        <rFont val="Tahoma"/>
        <family val="2"/>
      </rPr>
      <t xml:space="preserve">PUNTEGGIO E PUNTEGGIO TOTALE PER CRITERIO (Criteri facoltativi): </t>
    </r>
    <r>
      <rPr>
        <sz val="11"/>
        <rFont val="Tahoma"/>
        <family val="2"/>
      </rPr>
      <t xml:space="preserve">questi campi sono generati automaticamente a seconda della risposta data dal richiedente. Non possono essere modificati se non cambiando le risposte nel campo RISPOSTA / OPZIONE.
</t>
    </r>
  </si>
  <si>
    <t>STRUTTURA RICETTIVA</t>
  </si>
  <si>
    <t>ATTENZIONE: IL RICHIEDENTE DEVE RIEMPIRE TUTTE LE CELLE DELLA COLONNA “RISPOSTA/OPZIONE”! (CELLE GRIGIE)</t>
  </si>
  <si>
    <t>A. Il richiedente</t>
  </si>
  <si>
    <t>Indirizzo (indirizzo completo inclusa via/piazza/viale, numero, CAP, Comune, etc.):</t>
  </si>
  <si>
    <t>Nome del rappresentante legale</t>
  </si>
  <si>
    <t>Nome completo della società richiedente:</t>
  </si>
  <si>
    <t>Positione:</t>
  </si>
  <si>
    <t>Tel:</t>
  </si>
  <si>
    <t>Fax:</t>
  </si>
  <si>
    <t xml:space="preserve">Se applicabile, numero di licenza: </t>
  </si>
  <si>
    <t>Nome registrato della struttura ricettiva</t>
  </si>
  <si>
    <t>Indirizzo:</t>
  </si>
  <si>
    <t>Funzione:</t>
  </si>
  <si>
    <t>Nome del referente:</t>
  </si>
  <si>
    <r>
      <t>Tipo di struttura (selezionare dall'elenco a discesa):</t>
    </r>
    <r>
      <rPr>
        <b/>
        <sz val="11"/>
        <color indexed="8"/>
        <rFont val="Tahoma"/>
        <family val="2"/>
      </rPr>
      <t xml:space="preserve">
</t>
    </r>
    <r>
      <rPr>
        <b/>
        <sz val="12"/>
        <color indexed="8"/>
        <rFont val="Tahoma"/>
        <family val="2"/>
      </rPr>
      <t/>
    </r>
  </si>
  <si>
    <r>
      <t>Servizi aggiuntivi offerti (selezionare dall'elenco):</t>
    </r>
    <r>
      <rPr>
        <b/>
        <sz val="11"/>
        <color indexed="8"/>
        <rFont val="Tahoma"/>
        <family val="2"/>
      </rPr>
      <t xml:space="preserve">
</t>
    </r>
    <r>
      <rPr>
        <b/>
        <sz val="12"/>
        <color indexed="8"/>
        <rFont val="Tahoma"/>
        <family val="2"/>
      </rPr>
      <t/>
    </r>
  </si>
  <si>
    <r>
      <t xml:space="preserve">Per </t>
    </r>
    <r>
      <rPr>
        <b/>
        <sz val="12"/>
        <color indexed="8"/>
        <rFont val="Tahoma"/>
        <family val="2"/>
      </rPr>
      <t>servizi di campeggio</t>
    </r>
    <r>
      <rPr>
        <sz val="12"/>
        <color indexed="8"/>
        <rFont val="Tahoma"/>
        <family val="2"/>
      </rPr>
      <t>, sono disponibili servizi collettivi (Impianti sanitari, lavanderie e cucine o punti informativi collettivi disponibili a turisti, viaggiatori e ospiti)?</t>
    </r>
  </si>
  <si>
    <t>La struttura turistica offre il servizio di ristorazione (inclusa la colazione)?</t>
  </si>
  <si>
    <t>B. La struttura turistica</t>
  </si>
  <si>
    <t xml:space="preserve">La struttura turistica offre spazi verdi, come parchi, boschi e giardini aperti agli ospiti? </t>
  </si>
  <si>
    <t xml:space="preserve">Ristorazione;
Strutture ricreative o sportive;
Aree verdi;
Sale per eventi occasionali come conferenze aziendali, meeting o incontri di formazione; 
Impianti sanitari, lavanderie e cucine o punti informativi collettivi disponibili a turisti, viaggiatori e ospiti. </t>
  </si>
  <si>
    <t>Categoria:</t>
  </si>
  <si>
    <r>
      <t xml:space="preserve">Caratteristiche:
</t>
    </r>
    <r>
      <rPr>
        <i/>
        <sz val="12"/>
        <rFont val="Tahoma"/>
        <family val="2"/>
      </rPr>
      <t>Descrivere ogni servizio speciale o attività turistica che si fornisce in aggiunta a quanto sopra</t>
    </r>
  </si>
  <si>
    <t>Altri paesi Europei in cui la struttura turistica è presente con lo stesso nome:</t>
  </si>
  <si>
    <r>
      <rPr>
        <b/>
        <sz val="12"/>
        <rFont val="Tahoma"/>
        <family val="2"/>
      </rPr>
      <t xml:space="preserve">Stima approssimata </t>
    </r>
    <r>
      <rPr>
        <sz val="12"/>
        <rFont val="Tahoma"/>
        <family val="2"/>
      </rPr>
      <t>del numero di pernottamenti annuale</t>
    </r>
    <r>
      <rPr>
        <sz val="12"/>
        <rFont val="Tahoma"/>
        <family val="2"/>
      </rPr>
      <t>:</t>
    </r>
  </si>
  <si>
    <r>
      <rPr>
        <b/>
        <sz val="12"/>
        <rFont val="Tahoma"/>
        <family val="2"/>
      </rPr>
      <t xml:space="preserve">Stima approssimata </t>
    </r>
    <r>
      <rPr>
        <sz val="12"/>
        <rFont val="Tahoma"/>
        <family val="2"/>
      </rPr>
      <t>del valore delle vendite (esclusa IVA) della struttura turistica nell'Area Economica Europea (Comunità Europea più Norvegia, Islanda e Liechtenstein). Specificare la valuta se diversa dall'Euro:</t>
    </r>
  </si>
  <si>
    <t>è una richiesta per aggiungere la certificazione Ecolabel UE ad una etichetta per il turismo già ottenuta?</t>
  </si>
  <si>
    <t>C. Questa Richiesta</t>
  </si>
  <si>
    <t xml:space="preserve">L'organismo Competente applicherà una spesa di istruttoria non rimborsabile all'atto della richiesta. Se la domanda avrà esito positivo, l'Organismo Competente può richiedere i diritti di uso del marchio (consultare il proprio Organismo Competente). Si applicheranno tutte le riduzioni del caso. Si vuole richiedere una riduzione per microimpresa o PMI?  </t>
  </si>
  <si>
    <t xml:space="preserve">La società è una microimpresa così come definita dalla Commission’s Recommendation 2003/361/EC - i.e. meno di 10 dipendenti e un fatturato annuo o un bilancio annuale totale inferiore a 2 mill. Euro? </t>
  </si>
  <si>
    <t xml:space="preserve">La società è una PMI così come definita dalla Commission’s Recommendation 2003/361/EC – i.e. meno di 250 dipendenti e un fatturato annuo inferiore a 50 mill. Euro o un bilancio annuo totale inferiore a 43 mill. Euro? </t>
  </si>
  <si>
    <r>
      <rPr>
        <b/>
        <sz val="12"/>
        <rFont val="Tahoma"/>
        <family val="2"/>
      </rPr>
      <t>Indicare ogni altra iniziativa di etichettatura ambientale (etichette, licenze, altro) per la quale la struttura è già registrata o intende fare richiesta</t>
    </r>
    <r>
      <rPr>
        <sz val="12"/>
        <rFont val="Tahoma"/>
        <family val="2"/>
      </rPr>
      <t>.</t>
    </r>
  </si>
  <si>
    <t xml:space="preserve">La società è ubicata in un paese in via di sviluppo (come definito nell'elenco dei paesi del Comitato di aiuto allo sviluppo dell'OCSE che ricevano aiuti allo sviluppo)? </t>
  </si>
  <si>
    <t>La società è registrata EMAS e/o certificata ISO 14001 e si impegna nella sua politica ambientale a mantenere la conformità per i suoi prodotti/servizi certificati ai criteri Ecolabel UE per tutta la durata del contratto?</t>
  </si>
  <si>
    <t xml:space="preserve">Si richiede la riduzione pertinente la registrazione EMAS o la certificazione EN ISO? </t>
  </si>
  <si>
    <r>
      <t xml:space="preserve">Si </t>
    </r>
    <r>
      <rPr>
        <b/>
        <sz val="12"/>
        <rFont val="Tahoma"/>
        <family val="2"/>
      </rPr>
      <t>dichiara</t>
    </r>
    <r>
      <rPr>
        <sz val="12"/>
        <rFont val="Tahoma"/>
        <family val="2"/>
      </rPr>
      <t xml:space="preserve"> che:
1. la struttura fisica rispetta le leggi dell'Unione Europea, le leggi nazionali e locali in materia di efficienza energetica e isolamento termico, sorgenti idriche, trattamento e smaltimento delle acque reflue (inclusi i WC chimici), raccolta e smaltimenti dei rifiuti, manutenzione delle apparecchiature, disposizioni relative alla sicurezza e alla salute ed ogni legge o regolamento riguardante il paesaggio e la conservazione della biodiversità?</t>
    </r>
  </si>
  <si>
    <r>
      <t xml:space="preserve">Si </t>
    </r>
    <r>
      <rPr>
        <b/>
        <sz val="12"/>
        <rFont val="Tahoma"/>
        <family val="2"/>
      </rPr>
      <t>dichiara</t>
    </r>
    <r>
      <rPr>
        <sz val="12"/>
        <rFont val="Tahoma"/>
        <family val="2"/>
      </rPr>
      <t xml:space="preserve"> che:
2. l’impresa opera ed è registrata in base alle disposizioni di legge nazionali e/o locali e il suo personale è retribuito e assicurato a norma di legge?</t>
    </r>
  </si>
  <si>
    <t>Da compilare e firmare a cura del richiedente</t>
  </si>
  <si>
    <t xml:space="preserve">Luogo e data: </t>
  </si>
  <si>
    <t>Nome della società/timbro:</t>
  </si>
  <si>
    <t xml:space="preserve">Nome del Responsabile, numero di telefono e mail: </t>
  </si>
  <si>
    <t>Firma della persona responsabile:</t>
  </si>
  <si>
    <t>Criteri generali di gestione</t>
  </si>
  <si>
    <r>
      <t>1</t>
    </r>
    <r>
      <rPr>
        <b/>
        <sz val="10"/>
        <rFont val="Tahoma"/>
        <family val="2"/>
      </rPr>
      <t>- Base di un sistema di gestione ambientale</t>
    </r>
  </si>
  <si>
    <r>
      <t>2</t>
    </r>
    <r>
      <rPr>
        <b/>
        <sz val="10"/>
        <rFont val="Tahoma"/>
        <family val="2"/>
      </rPr>
      <t>-</t>
    </r>
    <r>
      <rPr>
        <b/>
        <sz val="24"/>
        <rFont val="Tahoma"/>
        <family val="2"/>
      </rPr>
      <t xml:space="preserve"> </t>
    </r>
    <r>
      <rPr>
        <b/>
        <sz val="10"/>
        <rFont val="Tahoma"/>
        <family val="2"/>
      </rPr>
      <t>Formazione del personale</t>
    </r>
  </si>
  <si>
    <r>
      <t>3</t>
    </r>
    <r>
      <rPr>
        <b/>
        <sz val="10"/>
        <rFont val="Tahoma"/>
        <family val="2"/>
      </rPr>
      <t>- Informazioni comunicate agli ospiti</t>
    </r>
  </si>
  <si>
    <r>
      <t>4</t>
    </r>
    <r>
      <rPr>
        <b/>
        <sz val="10"/>
        <rFont val="Tahoma"/>
        <family val="2"/>
      </rPr>
      <t>- Manutenzione generale</t>
    </r>
  </si>
  <si>
    <r>
      <t>5</t>
    </r>
    <r>
      <rPr>
        <b/>
        <sz val="10"/>
        <rFont val="Tahoma"/>
        <family val="2"/>
      </rPr>
      <t>- Monitoraggio del consumo</t>
    </r>
  </si>
  <si>
    <t xml:space="preserve">Si dichiara che la gestione della struttura ricettiva ha una politica ambientale in cui sono stati identificati i più importanti aspetti ambientali? </t>
  </si>
  <si>
    <t xml:space="preserve">E' stato definito un programma d'azione che stabilisce obiettivi di prestazione ambientali? </t>
  </si>
  <si>
    <t>Questi obiettivi sono fissati almeno ogni due anni?</t>
  </si>
  <si>
    <t xml:space="preserve">Si effettua un processo di valutazione interna annuale per verificare le prestazioni stabilite nel programma d'azione e per adottare eventuali azioni correttive? </t>
  </si>
  <si>
    <t>Si dichiara che la politica ambientale, il programma d'azione e la valutazione interna sono disponibili alla consultazione pubblica?</t>
  </si>
  <si>
    <t>Si dichiara che i commenti e i feedback degli ospiti raccolti in base al questionariodi cui al criterio 3 sono tenuti in considerazione nella valutazione interna e nel programma d'azione?</t>
  </si>
  <si>
    <t>Si dichiara che la struttura ricettiva fornisce informazioni e impartisce formazione al personale (compreso il personale esterno in subappalto) per garantire l'applicazione delle misure ambientali e per sensibilizzare il personale ad assumere un comportamento ecologico, conformemente ai criteri applicabili obbligatori e facoltativi del presente Ecolabel UE?</t>
  </si>
  <si>
    <t xml:space="preserve">Tutto il personale neoassunto riceve una formazione adeguata entro quattro settimane dall'inizio dell'attività? </t>
  </si>
  <si>
    <t xml:space="preserve">Il personale riceve un aggiornamento su tutti gli aspetti ambientali dell'Ecolabel UE almeno una volta l'anno? </t>
  </si>
  <si>
    <t>Si dichiara che gli ospiti sono informati sulle misure ambientali e sensibilizzati ad assumere un comportamento ecologico, conformemente ai criteri applicabili obbligatori e facoltativi del presente Ecolabel UE?</t>
  </si>
  <si>
    <t>Si dichiara che la struttura ricettiva fornisce agli ospiti un questionario per stabilire il loro grado di soddisfazione e opinione sugli aspetti ambientali messi in atto dalla struttura turistica?</t>
  </si>
  <si>
    <t>Si dichiara di avere una procedura chiara per registrare i commenti e i reclami degli ospiti nonché le risposte fornite e le azioni correttive adottate?</t>
  </si>
  <si>
    <t>Si dichiara che si effettua una manutenzione delle apparecchiature e dei dispositivi almeno annuale (o più frequente se necessario), incluse la ricerca di eventuali perdite e l'accertamento del funzionamento corretto almeno delle apparecchiature che consumano energia e acqua?</t>
  </si>
  <si>
    <t>Si dichiara che la manutenzione (controllo delle perdite e riparazione) per i refrigeranti coperti dal Regolamento (EU) 517/2014  è effettuato secondo quanto indicato al criterio 4?</t>
  </si>
  <si>
    <t>Le attività di manutenzione sono registrate in un apposito registro di manutenzione, in cui si precisano i quantitativi approssimativi di acqua perduta dagli impianti di erogazione dell'acqua?</t>
  </si>
  <si>
    <t xml:space="preserve">Si dichiara che la struttura ricettiva dispone di procedure per raccogliere e monitorare i dati su base mensile o almeno annuale sui diversi aspetti richiesti al criterio 5 del presente Ecolabel UE? </t>
  </si>
  <si>
    <t>Si dichiara che la struttura ricettiva comunica all'Organismo Competente i dati di consumo e la relazione di valutazione interna di cui al criterio 1 entro due anni dalla presetnazione della domanda e successivamente ogni due anni?</t>
  </si>
  <si>
    <t>Criteri energetici</t>
  </si>
  <si>
    <r>
      <t>6</t>
    </r>
    <r>
      <rPr>
        <b/>
        <sz val="10"/>
        <rFont val="Tahoma"/>
        <family val="2"/>
      </rPr>
      <t>- Efficienza energetica degli apparecchi per il riscaldamento d'ambiente e per il riscaldamento dell'acqua</t>
    </r>
  </si>
  <si>
    <r>
      <t>7</t>
    </r>
    <r>
      <rPr>
        <b/>
        <sz val="10"/>
        <rFont val="Tahoma"/>
        <family val="2"/>
      </rPr>
      <t>- Efficienza energetica degli apparecchi per il condizionamento dell'aria e delle pompe di calore ad aria</t>
    </r>
  </si>
  <si>
    <r>
      <t>8</t>
    </r>
    <r>
      <rPr>
        <b/>
        <sz val="10"/>
        <rFont val="Tahoma"/>
        <family val="2"/>
      </rPr>
      <t>- Illuminazione a basso consumo</t>
    </r>
  </si>
  <si>
    <r>
      <t>9</t>
    </r>
    <r>
      <rPr>
        <b/>
        <sz val="10"/>
        <rFont val="Tahoma"/>
        <family val="2"/>
      </rPr>
      <t>- Termoregolazione</t>
    </r>
  </si>
  <si>
    <r>
      <t>10</t>
    </r>
    <r>
      <rPr>
        <b/>
        <sz val="10"/>
        <rFont val="Tahoma"/>
        <family val="2"/>
      </rPr>
      <t>- Spegnimento automatico del riscaldamento, della ventilazione, del condizionamento dell'aria e dell'illuminazione</t>
    </r>
  </si>
  <si>
    <r>
      <t>11</t>
    </r>
    <r>
      <rPr>
        <b/>
        <sz val="10"/>
        <rFont val="Tahoma"/>
        <family val="2"/>
      </rPr>
      <t>- Apparecchi esterni per il riscaldamento e il condizionamento dell'aria</t>
    </r>
  </si>
  <si>
    <r>
      <t>12</t>
    </r>
    <r>
      <rPr>
        <b/>
        <sz val="10"/>
        <rFont val="Tahoma"/>
        <family val="2"/>
      </rPr>
      <t>- Approvvigionamento di energia elettrica presso un fornitore di energia elettrica da fonti rinnovabili</t>
    </r>
  </si>
  <si>
    <r>
      <t>13</t>
    </r>
    <r>
      <rPr>
        <b/>
        <sz val="10"/>
        <rFont val="Tahoma"/>
        <family val="2"/>
      </rPr>
      <t>- Carbone e oli combustibili</t>
    </r>
  </si>
  <si>
    <t>Si</t>
  </si>
  <si>
    <t>In caso di installazione durante il periodo di validità della licenza Ecolabel UE di apparecchi per il riscaldamento locale d'ambiente, si dichiara la confomità all'efficienza energetica stagionale minima del riscaldamento d'ambiente stabilita nel regolamento (UE) 2015/1185 o nel regolamento (UE) 2015/1188?</t>
  </si>
  <si>
    <t xml:space="preserve">In caso di installazione di apparecchi per il riscaldamento dell'acqua, si dichiara la conformità ai seguenti pertinenti indicatori di efficienza energetica?
- Tutti gli scaldacqua con un profilo di carico dichiarato ≤ S: Classe energetica A ai sensi dell'allegato II del regolamento delegato (UE) n. 812/2013 della Commissione
- Tutti gli scaldacqua tranne gli scaldacqua a pompa di calore con un profilo di carico dichiarato &gt; S e ≤ XXL: Classe energetica A ai sensi dell'allegato II del regolamento delegato (UE) n. 812/2013 della Commissione
- Scaldacqua a pompa di calore con un profilo di carico dichiarato &gt; S e ≤ XXL:  Classe energetica A+  ai sensi dell'allegato II del regolamento delegato (UE) n. 812/2013 della Commissione
- Tutti gli scaldacqua con un profilo di carico dichiarato &gt; XXL (3XL e 4XL):  Efficienza energetica di riscaldamento dell'acqua ≥ 131 % ai sensi dell'allegato VI del regolamento (UE) n. 814/2013 della Commissione
</t>
  </si>
  <si>
    <t xml:space="preserve">Si hanno unità di cogenerazione già installate? </t>
  </si>
  <si>
    <t xml:space="preserve">Si hanno caldaie ad acqua calda alimentate con combustibili liquidi o gassosi già installate? </t>
  </si>
  <si>
    <t>In caso di rinnovo: in caso di apparecchi installati durante il periodo di validità della licenza Ecolabel UE, si dichiara che i condizionatori e e le pompe di calore ad aria hanno almeno le classi di energia di cui al Criterio 7 per ciascun tipo di apparecchio a norma del regolamento delegato (UE) n. 626/2011 della Commissione?</t>
  </si>
  <si>
    <t>Ci sono punti di illuminazione le cui caratteristiche fisiche non consentono l'utilizzo di lampade a basso consumo energetico?</t>
  </si>
  <si>
    <t>Si dichiara che almeno il 40 % di tutta l'illuminazione della struttura ricettiva appartiene almeno alla classe A ai sensi del regolamento delegato (UE) n. 874/2012?</t>
  </si>
  <si>
    <t>Si dichiara che almeno il 50 % dell'illuminazione ubicata in luoghi ove è probabile che le lampade siano accese oltre 5 ore al giorno appartiene almeno alla classe A ai sensi del regolamento delegato (UE) n. 874/2012?</t>
  </si>
  <si>
    <t xml:space="preserve">Si dichiara che la temperatura delle aree comuni è regolata individualmente in modalità di raffreddamento a 22 °C o superiore (+/– 2 °C su richiesta dei clienti) per la durata dell'estate? </t>
  </si>
  <si>
    <t xml:space="preserve">Si dichiara che la temperatura delle aree comuni è regolata individualmente in modalità di riscaldamento a 22 °C o inferiore (+/– 2 °C su richiesta dei clienti) per la durata dell'inverno?  </t>
  </si>
  <si>
    <t>La struttura turistica ha meno di 5 stanze?</t>
  </si>
  <si>
    <t>Si dichiara che le apparecchiature HVAC installate durante il periodo di validità della licenza Ecolabel UE sono dotate di spegnimento automatico?</t>
  </si>
  <si>
    <t xml:space="preserve">Si dichiara che la struttura turistica non usa apparecchiature per il riscaldamento o il condizionamento dell'aria in aree esterne? </t>
  </si>
  <si>
    <r>
      <rPr>
        <b/>
        <sz val="10"/>
        <rFont val="Tahoma"/>
        <family val="2"/>
      </rPr>
      <t>In caso di installazione di sistemi automatici nel periodo di validità della licenza Ecolabel UE all'atto della costruzione e/o ristrutturazione di tutti gli alloggi/camere nuovi e/o ristrutturati,</t>
    </r>
    <r>
      <rPr>
        <sz val="10"/>
        <rFont val="Tahoma"/>
        <family val="2"/>
      </rPr>
      <t xml:space="preserve"> si dichiara che saranno installati sistemi automatici che spengono tutta l'illuminazione quando gli ospiti escono dalla stanza?</t>
    </r>
  </si>
  <si>
    <t>Si ha accesso a fornitori che offorno elettricità proveniente da fonti di eneergia rinnovabile (potenza e la tensione richieste dalla struttura ricettiva)?</t>
  </si>
  <si>
    <t>Si dichiara che la struttura ricettiva ha stipulato un contratto di fornitura di energia elettrica ad una tariffa verde individuale che prevede almeno il 50 % di energia elettrica da fonti di energia rinnovabili?</t>
  </si>
  <si>
    <t xml:space="preserve">La struttura ricettiva dispone di un sistema di riscaldamento autonomo? </t>
  </si>
  <si>
    <t>Questa è la prima richiesta di certificazione Ecolabel UE per la struttura ricettiva?</t>
  </si>
  <si>
    <t>Si dichiara che la struttura ricettiva non fa uso di oli combustibili con un contenuto di zolfo maggiore dello 0,1%?</t>
  </si>
  <si>
    <t>Si dichiara che la struttura ricettiva non usa carbone come fonte di energia?</t>
  </si>
  <si>
    <t>Criteri relativi all'acqua</t>
  </si>
  <si>
    <r>
      <t>14</t>
    </r>
    <r>
      <rPr>
        <b/>
        <sz val="10"/>
        <rFont val="Tahoma"/>
        <family val="2"/>
      </rPr>
      <t>- Dispositivi idraulici efficienti: rubinetti da bagno e docce</t>
    </r>
  </si>
  <si>
    <r>
      <t>15</t>
    </r>
    <r>
      <rPr>
        <b/>
        <sz val="10"/>
        <rFont val="Tahoma"/>
        <family val="2"/>
      </rPr>
      <t>- Dispositivi idraulici efficienti: vasi sanitari a scarico d'acqua e orinatoi</t>
    </r>
  </si>
  <si>
    <r>
      <t>16</t>
    </r>
    <r>
      <rPr>
        <b/>
        <sz val="10"/>
        <rFont val="Tahoma"/>
        <family val="2"/>
      </rPr>
      <t>- Riduzione dei lavaggi mediante riutilizzo di asciugamani e biancheria da letto</t>
    </r>
  </si>
  <si>
    <r>
      <t>Si dichiara che il flusso d'acqua medio di d'acqua di rubinetti da bagno e docce esclusi i rubinetti delle vasche da bagno, i soffioni e l'idromassaggio non supera 8,5 litri/minuto?</t>
    </r>
    <r>
      <rPr>
        <i/>
        <sz val="10"/>
        <rFont val="Tahoma"/>
        <family val="2"/>
      </rPr>
      <t xml:space="preserve"> </t>
    </r>
  </si>
  <si>
    <r>
      <t xml:space="preserve">Si dichiara che nella struttura ricettiva non sono installati orinatoi con flusso di risciacquo continuo?
</t>
    </r>
    <r>
      <rPr>
        <b/>
        <i/>
        <sz val="10"/>
        <rFont val="Arial"/>
        <family val="2"/>
      </rPr>
      <t/>
    </r>
  </si>
  <si>
    <r>
      <t>Si dichiara che i WC installati durante il periodo di validità della licenza Ecolabel UE hanno un flusso di risciacquo reale ≤ 4,5 litri</t>
    </r>
    <r>
      <rPr>
        <sz val="10"/>
        <rFont val="Tahoma"/>
        <family val="2"/>
      </rPr>
      <t xml:space="preserve">? </t>
    </r>
  </si>
  <si>
    <t>La struttura ricettiva fornisce asciugamani e biancheria da letto?</t>
  </si>
  <si>
    <t>Si dichiara che la biancheria da letto e gli asciugamani sono cambiati alla frequenza stabilita nella politica ambientale che è inferiore alla frequenza quotidiana, salvo disposizioni contrarie imposte da leggi o regolamentazioni nazionali o stabilite da un sistema indipendente di certificazione cui partecipa il servizio di ricettività?</t>
  </si>
  <si>
    <t xml:space="preserve">Si dichiara che sono ammesse frequenze più elevate solo su esplicita richiesta degli ospiti? </t>
  </si>
  <si>
    <t>Criteri relativi ai rifiuti e alle acque reflue</t>
  </si>
  <si>
    <r>
      <t>17</t>
    </r>
    <r>
      <rPr>
        <b/>
        <sz val="10"/>
        <rFont val="Tahoma"/>
        <family val="2"/>
      </rPr>
      <t>- Prevenzione dei rifiuti: piano di riduzione dei rifiuti del servizio di ristorazione</t>
    </r>
  </si>
  <si>
    <r>
      <t>18</t>
    </r>
    <r>
      <rPr>
        <b/>
        <sz val="10"/>
        <rFont val="Tahoma"/>
        <family val="2"/>
      </rPr>
      <t>- Prevenzione dei rifiuti: articoli usa-e-getta</t>
    </r>
  </si>
  <si>
    <r>
      <t>19</t>
    </r>
    <r>
      <rPr>
        <b/>
        <sz val="10"/>
        <rFont val="Tahoma"/>
        <family val="2"/>
      </rPr>
      <t>- Raccolta differenziata dei rifiuti e avvio al riciclaggio</t>
    </r>
  </si>
  <si>
    <t>Si dichiara che la struttura ricettiva gestisce la fornitura degli alimenti deperibili agli ospiti minimizzando i rifiuti?</t>
  </si>
  <si>
    <t>Si dichiara che la struttura ricettiva segue una procedura documentata connessa al programma d'azione (criterio 1) che specifica in che modo si ottimizzi l'equilibrio fra i rifiuti da imballaggio e quelli alimentari in base al numero degli ospiti?</t>
  </si>
  <si>
    <t>Si dichiara che la struttura ricettiva non fa uso di articoli di igiene per il corpo usa e getta, salvo su richiesta degli ospiti o qualora sussista un obbligo di legge o di una certificazione indipendente?</t>
  </si>
  <si>
    <t>Si dichiara che la struttura ricettiva non fa uso di articoli usa e getta per la ristorazione, tranne nel caso in cui il richiedente abbia un accordo con un'impresa di riciclaggio per tali articoli?</t>
  </si>
  <si>
    <t xml:space="preserve">Si dichiara che la struttura ricettiva non fa uso di asciugamani e biancheria da letto usa e getta? </t>
  </si>
  <si>
    <t>La struttura ricettiva mette a disposizione contenitori idonei alla raccolta differenziata da parte degli ospiti nelle camere e/o su ciascun piano e/o in un punto centrale?</t>
  </si>
  <si>
    <t>Si dichiara che la struttura ricettiva differenzia i rifiuti nelle categorie richieste o suggerite dagli impianti locali disponibili per la gestione dei rifiuti, con un'attenzione particolare agli articoli per l'igiene del corpo e ai rifiuti pericolosi, quali toner, inchiostri, apparecchi di refrigerazione ed elettrici, batterie, lampadine a basso consumo, prodotti farmaceutici e grassi/oli?</t>
  </si>
  <si>
    <t>Altri criteri</t>
  </si>
  <si>
    <r>
      <t>20</t>
    </r>
    <r>
      <rPr>
        <b/>
        <sz val="10"/>
        <rFont val="Tahoma"/>
        <family val="2"/>
      </rPr>
      <t>- Divieto di fumare nelle aree comuni e nelle camere</t>
    </r>
  </si>
  <si>
    <r>
      <t>21</t>
    </r>
    <r>
      <rPr>
        <b/>
        <sz val="10"/>
        <rFont val="Tahoma"/>
        <family val="2"/>
      </rPr>
      <t>-Promozione dei mezzi di trasporto preferibili sotto il profilo ambientale</t>
    </r>
  </si>
  <si>
    <r>
      <t>22</t>
    </r>
    <r>
      <rPr>
        <b/>
        <sz val="10"/>
        <rFont val="Tahoma"/>
        <family val="2"/>
      </rPr>
      <t>- Informazioni da riportare sul marchio di qualità ecologica Ecolabel UE</t>
    </r>
  </si>
  <si>
    <t>Si dichiara che non è permesso fumare in almeno l'80 % delle camere o degli alloggi?</t>
  </si>
  <si>
    <t>Si dichiara che non è permesso fumare nelle aree comuni al chiuso?</t>
  </si>
  <si>
    <t>Si dichiara che le informazioni sui mezzi di trasporto preferibili sotto il profilo ambientale disponibili per visitare la città/il villaggio in cui è ubicata la struttura ricettiva (trasporti pubblici, biciclette ecc.) sono facilmente disponibili sul sito web della struttura (se disponibile) e in loco sia agli ospiti che al personale?</t>
  </si>
  <si>
    <t>Si dichiara che le informazioni sui mezzi di trasporto preferibili sotto il profilo ambientale disponibili per raggiungere/lasciare la città/ il paese in cui è ubicata la struttura ricettiva?</t>
  </si>
  <si>
    <t xml:space="preserve">Si dichiara che la struttura ricettiva offre agli ospiti e al personale offerte o accordi speciali con le agenzie di trasporto (per esempio servizio di navetta, autobus collettivo per il personale, automobili elettriche ecc.)? </t>
  </si>
  <si>
    <t>Si dichiara che il marchio Ecolabel Ue è usato secondo quanto specificato nel Criterio 22?</t>
  </si>
  <si>
    <t>Da compilare e firmare a cura del richiedente:</t>
  </si>
  <si>
    <r>
      <t xml:space="preserve">Richiedente </t>
    </r>
    <r>
      <rPr>
        <b/>
        <sz val="10"/>
        <rFont val="Tahoma"/>
        <family val="2"/>
      </rPr>
      <t>registrato EMAS o certificato ISO 14001</t>
    </r>
    <r>
      <rPr>
        <sz val="10"/>
        <rFont val="Tahoma"/>
        <family val="2"/>
      </rPr>
      <t xml:space="preserve">: registrazione EMAS o il certificato ISO 14401 più una relazione che sintetizzi le prestazioni relative agli obiettivi definiti nel programma d'azione. In questo caso, </t>
    </r>
    <r>
      <rPr>
        <u/>
        <sz val="10"/>
        <rFont val="Tahoma"/>
        <family val="2"/>
      </rPr>
      <t>alla domanda seguente del criterio 1 si può rispondere SI non si deve allegare ulteriore documentazione</t>
    </r>
    <r>
      <rPr>
        <sz val="10"/>
        <rFont val="Tahoma"/>
        <family val="2"/>
      </rPr>
      <t xml:space="preserve"> per la conformità. Se il richiedente </t>
    </r>
    <r>
      <rPr>
        <b/>
        <sz val="10"/>
        <rFont val="Tahoma"/>
        <family val="2"/>
      </rPr>
      <t>NON è registrato EMAS o certificato ISO 14001</t>
    </r>
    <r>
      <rPr>
        <sz val="10"/>
        <rFont val="Tahoma"/>
        <family val="2"/>
      </rPr>
      <t>, occorre dichiarare la conformità e allegare la documentazione necessaria per ciascuna delle domande successive del criterio 1.</t>
    </r>
  </si>
  <si>
    <t>Copia della politica ambientale</t>
  </si>
  <si>
    <t>Copia del programma d'azione</t>
  </si>
  <si>
    <t>Copia della relazione di valutazione, che dovrà essere messa a disposizione dell'organismo competente entro due anni dalla presentazione della domanda, e una versione aggiornata ogni due anni.</t>
  </si>
  <si>
    <t>Più frequente di due anni (specificare)</t>
  </si>
  <si>
    <t>Più frequente di un anno (specificare)</t>
  </si>
  <si>
    <t>Vedere il criterio 3 per maggiori informazioni</t>
  </si>
  <si>
    <t>Informazioni dettagliate sul programma di formazione e i suoi contenuti, inclusa l'indicazione degli addetti che hanno seguito la formazione nonché il periodo in cui questa è stata effettuata.</t>
  </si>
  <si>
    <t xml:space="preserve">Date e i tipi di formazione sono registrati a dimostrazione dell'avvenuto aggiornamento formativo. </t>
  </si>
  <si>
    <t xml:space="preserve">Copia delle informazioni ambientali che sono fornite agli ospiti, con l'indicazione del luogo dove queste informazioni sono messe (se le informazioni sono scritte). </t>
  </si>
  <si>
    <t>Procedure seguite per la distribuzione e la raccolta delle informazioni e il ritiro del questionario</t>
  </si>
  <si>
    <t xml:space="preserve">Descizione delle modalità secondo cui si tiene conto dei suggerimenti degli ospiti. </t>
  </si>
  <si>
    <r>
      <t xml:space="preserve">Descrizione sintetica del programma di manutenzione, incluse informazioni sulle persone o le imprese incaricate della manutenzione. 
</t>
    </r>
    <r>
      <rPr>
        <sz val="10"/>
        <rFont val="Arial"/>
        <family val="2"/>
      </rPr>
      <t/>
    </r>
  </si>
  <si>
    <t>Copia di 1 o 2 pagine del registro di manutenzione</t>
  </si>
  <si>
    <t xml:space="preserve">Descizione delle procedure di raccolta e monitoraggio </t>
  </si>
  <si>
    <t>Breve sintesi dei dati raccolti afferenti ai summenzionati parametri di consumo, unitamente alla relazione di valutazione interna di cui al criterio 1. Le tabelle di consumo dell'ultimo foglio di questi moduli di verifica posso essere usate come modelli.</t>
  </si>
  <si>
    <r>
      <rPr>
        <b/>
        <sz val="10"/>
        <rFont val="Tahoma"/>
        <family val="2"/>
      </rPr>
      <t xml:space="preserve">Per rinnovi: </t>
    </r>
    <r>
      <rPr>
        <sz val="10"/>
        <rFont val="Tahoma"/>
        <family val="2"/>
      </rPr>
      <t>in caso di installazione di impianti per il riscaldamento ad acqua durante il periodo di validità del contratto, si dichiara.....?
Sono unità di cogenerazione ad alto rendimento ai sensi della direttiva 2012/27/UE</t>
    </r>
    <r>
      <rPr>
        <b/>
        <sz val="10"/>
        <rFont val="Tahoma"/>
        <family val="2"/>
      </rPr>
      <t xml:space="preserve"> o</t>
    </r>
    <r>
      <rPr>
        <sz val="10"/>
        <rFont val="Tahoma"/>
        <family val="2"/>
      </rPr>
      <t xml:space="preserve">
Presentano un'</t>
    </r>
    <r>
      <rPr>
        <b/>
        <sz val="10"/>
        <rFont val="Tahoma"/>
        <family val="2"/>
      </rPr>
      <t>efficienza energetica stagionale</t>
    </r>
    <r>
      <rPr>
        <sz val="10"/>
        <rFont val="Tahoma"/>
        <family val="2"/>
      </rPr>
      <t xml:space="preserve"> conforme ai seguenti valori:
- Apparecchi per il riscaldamento d'ambiente tranne le caldaie a biomassa solida e le pompe di calore: efficienza energetica ≥ 98%.
- Caldaie a biomassa solida: efficienza energetica ≥ 79%.
- Pompa di calore (a seconda del GWP del refigerante): efficienza energetica ≥107% (GWP: 0 – 500), ≥110% (GWP: 500 – 1000), ≥120% (GWP: 1000 – 2000), ≥ 130% (GWP:&gt; 2000). Per GWP: </t>
    </r>
    <r>
      <rPr>
        <sz val="10"/>
        <rFont val="Calibri"/>
        <family val="2"/>
      </rPr>
      <t>≥</t>
    </r>
    <r>
      <rPr>
        <sz val="10"/>
        <rFont val="Tahoma"/>
        <family val="2"/>
      </rPr>
      <t xml:space="preserve">2000 produzione termica 150 g CO2-equivalente/kWh. 
</t>
    </r>
  </si>
  <si>
    <t>Si (apparecchi per il riscaldamento d'ambiente no pompe di calore o caldaie a biomassa solida)</t>
  </si>
  <si>
    <t>Specifiche tecniche sull'efficienza. Le specifiche tecniche devono provenire dal fabbricante o dai tecnici specializzati responsabili dell'installazione, della vendita o della manutenzione degli apparecchi per il riscaldamento d'ambiente e degli scaldacqua, indicando in quale modo questi rispondono al requisito di efficienza</t>
  </si>
  <si>
    <t>Non applicabile</t>
  </si>
  <si>
    <r>
      <t xml:space="preserve">Specifiche tecniche sull'efficienza. Le specifiche tecniche devono provenire dal fabbricante o dai tecnici specializzati responsabili dell'installazione, della vendita o della manutenzione degli apparecchi per il riscaldamento d'ambiente e degli scaldacqua, </t>
    </r>
    <r>
      <rPr>
        <b/>
        <sz val="10"/>
        <rFont val="Tahoma"/>
        <family val="2"/>
      </rPr>
      <t>O</t>
    </r>
    <r>
      <rPr>
        <sz val="10"/>
        <rFont val="Tahoma"/>
        <family val="2"/>
      </rPr>
      <t xml:space="preserve"> copia del certificato del marchio Tipo I o una copia dell'etichetta dell'imballaggio e indica i requisiti del marchio ISO Tipo I elencati al punto (b)</t>
    </r>
  </si>
  <si>
    <t>Si (specificare)</t>
  </si>
  <si>
    <r>
      <t xml:space="preserve">Specifiche tecniche sull'efficienza. Le specifiche tecniche devono provenire dal fabbricante o dai tecnici specializzati responsabili dell'installazione, della vendita o della manutenzione degli apparecchi per il riscaldamento d'ambiente e degli scaldacqua, </t>
    </r>
    <r>
      <rPr>
        <b/>
        <sz val="10"/>
        <rFont val="Tahoma"/>
        <family val="2"/>
      </rPr>
      <t>O</t>
    </r>
    <r>
      <rPr>
        <sz val="10"/>
        <rFont val="Tahoma"/>
        <family val="2"/>
      </rPr>
      <t xml:space="preserve"> copia del certificato del marchio Tipo I o una copia dell'etichetta dell'imballaggio e indica i requisiti del marchio ISO Tipo I elencati al punto (c)</t>
    </r>
  </si>
  <si>
    <t>Servizio di ricettività turistica</t>
  </si>
  <si>
    <t xml:space="preserve">Si </t>
  </si>
  <si>
    <r>
      <t>Se si è parte di una catena, quanti elementi della stessa catena intendono fare richiesta</t>
    </r>
    <r>
      <rPr>
        <i/>
        <sz val="12"/>
        <rFont val="Tahoma"/>
        <family val="2"/>
      </rPr>
      <t>?</t>
    </r>
  </si>
  <si>
    <t>Sto facendo domanda sia per Ecolabe UE che per un'altra etichetta ecologica</t>
  </si>
  <si>
    <t>Si (Fornire evidenza)</t>
  </si>
  <si>
    <t>Si (fornire evidenza come ad es. certificato EN ISO o registrazione EMAS)</t>
  </si>
  <si>
    <r>
      <t>Specifiche tecniche sull'efficienza. Le specifiche tecniche devono provenire dal fabbricante o dai tecnici specializzati responsabili dell'installazione, della vendita o della manutenzione degli apparecchi per il riscaldamento d'ambiente e degli scaldacqua,</t>
    </r>
    <r>
      <rPr>
        <b/>
        <sz val="10"/>
        <rFont val="Tahoma"/>
        <family val="2"/>
      </rPr>
      <t xml:space="preserve"> O </t>
    </r>
    <r>
      <rPr>
        <sz val="10"/>
        <rFont val="Tahoma"/>
        <family val="2"/>
      </rPr>
      <t>copia del certificato del marchio Tipo I o una copia dell'etichetta dell'imballaggio e indica i requisiti del marchio ISO Tipo I elencati al punto (d)</t>
    </r>
  </si>
  <si>
    <r>
      <t xml:space="preserve">Specifiche tecniche sull'efficienza. Le specifiche tecniche devono provenire dal fabbricante o dai tecnici specializzati responsabili dell'installazione, della vendita o della manutenzione degli apparecchi per il riscaldamento d'ambiente e degli scaldacqua, </t>
    </r>
    <r>
      <rPr>
        <b/>
        <sz val="10"/>
        <rFont val="Tahoma"/>
        <family val="2"/>
      </rPr>
      <t>O</t>
    </r>
    <r>
      <rPr>
        <sz val="10"/>
        <rFont val="Tahoma"/>
        <family val="2"/>
      </rPr>
      <t xml:space="preserve"> copia del certificato del marchio Tipo I o una copia dell'etichetta dell'imballaggio e indica i requisiti del marchio ISO Tipo I elencati al punto (e)</t>
    </r>
  </si>
  <si>
    <t>le specifiche tecniche del fabbricante o dei tecnici specializzati responsabili dell'installazione, della vendita o della manutenzione dei sistemi di condizionamento dell'aria, indicando in quale modo questi rispondono al requisito di efficienza</t>
  </si>
  <si>
    <t xml:space="preserve">Spiegazione dell'impossibilità di sostituire gli apparecchi illuminanti, incluse le caratteristiche fisiche che impediscono l'uso di lampadine a basso consumo energetico, come: 
• illuminazione decorativa che necessita di lampade e di apparecchi di illuminazione speciali
• illuminazione a intensità regolabile
• situazioni in cui l'illuminazione a basso consumo può non essere disponibile
Deve essere fornita prova a dimostrazione del motivo per cui non sia possibile usare lampade e apparecchi di illuminazione a basso consumo (si può includere una prova fotografica del tipo di illuminazione installato) 
</t>
  </si>
  <si>
    <t xml:space="preserve">Si devono fornire due report, il primo al momento della domanda, il secondo entro massimo due anni dall'assegnazione della licenza. I report devono indicare:
• Il quantitativo totale di lampade e di apparecchi di illuminazione idonei al risparmio energetico
• Le ore di funzionamento
• Il quantitativo di lampade e di apparecchi di illuminazione a risparmio energetico con lampade e apparecchi di illuminazione efficienti sotto il profilo energetico almeno di classe A (ai sensi dell'allegato VI del regolamento delegato (UE) n. 874/2012)
</t>
  </si>
  <si>
    <t>Non applicabile (specificare nella casella "NOTE")</t>
  </si>
  <si>
    <t xml:space="preserve">Documentazione relativa ai sistemi di termoregolazione o alle procedure seguite per impostare gli intervalli di temperatura designati
</t>
  </si>
  <si>
    <r>
      <t xml:space="preserve">Fornire le </t>
    </r>
    <r>
      <rPr>
        <u/>
        <sz val="10"/>
        <rFont val="Tahoma"/>
        <family val="2"/>
      </rPr>
      <t>specifiche tecniche</t>
    </r>
    <r>
      <rPr>
        <sz val="10"/>
        <rFont val="Tahoma"/>
        <family val="2"/>
      </rPr>
      <t xml:space="preserve"> dei tecnici specializzati responsabili dell'installazione o della manutenzione di tali sistemi/dispositivi. </t>
    </r>
  </si>
  <si>
    <t>Si (almeno 5 fornitori di tariffe elettriche individuali che offrono il 100% di energia da RES)</t>
  </si>
  <si>
    <t>Si con una tariffa elettrica individuale</t>
  </si>
  <si>
    <t>La natura delle fonti di energia usate va indicata nella cella "NOTE"</t>
  </si>
  <si>
    <t>Non applicabile (specificare perchè)</t>
  </si>
  <si>
    <t>Spiegazione dettagliata di come la struttura ricettiva risponda a questo criterio e l'opportuna documentazione giustificativa (per es.: fotografie dei bagni…)</t>
  </si>
  <si>
    <r>
      <t xml:space="preserve">documentazione, unitamente a una spiegazione di come la struttura ricettiva risponda a tale criterio (per esempio l'uso di un flussometro o di un secchiello e di un orologio) </t>
    </r>
    <r>
      <rPr>
        <b/>
        <sz val="10"/>
        <rFont val="Tahoma"/>
        <family val="2"/>
      </rPr>
      <t>O</t>
    </r>
    <r>
      <rPr>
        <sz val="10"/>
        <rFont val="Tahoma"/>
        <family val="2"/>
      </rPr>
      <t xml:space="preserve"> copia del certificato Ecolabel UE o copia dell'etichetta sull'imballaggio attestante che tale marchio è stato assegnato conformemente alla decisione 2013/250/UE della Commissione </t>
    </r>
    <r>
      <rPr>
        <b/>
        <sz val="10"/>
        <rFont val="Tahoma"/>
        <family val="2"/>
      </rPr>
      <t>O</t>
    </r>
    <r>
      <rPr>
        <sz val="10"/>
        <rFont val="Tahoma"/>
        <family val="2"/>
      </rPr>
      <t xml:space="preserve"> copia del certificato del marchio ISO tipo I o copia dell'etichetta dell'imballaggio e indica i requisiti del marchio ISO tipo I analoghi a quelli elencati</t>
    </r>
  </si>
  <si>
    <r>
      <t xml:space="preserve">Spiegazione dettagliata di come la struttura ricettiva risponda a questo criterio e l'opportuna documentazione giustificativa (ad es. informazioni tecniche dei WC installati, dettagli dei calcoli del flusso effettivo (vedere il Manuale d'Uso per maggiori informazioni), etc..) </t>
    </r>
    <r>
      <rPr>
        <b/>
        <sz val="10"/>
        <rFont val="Tahoma"/>
        <family val="2"/>
      </rPr>
      <t>O</t>
    </r>
    <r>
      <rPr>
        <sz val="10"/>
        <rFont val="Tahoma"/>
        <family val="2"/>
      </rPr>
      <t xml:space="preserve"> copia del certificato Ecolabel UE or copia dell'etichetta sull'imballaggio attestante che tale marchio è stato assegnato conformemente alla decisione 2013/250/UE della Commissione </t>
    </r>
    <r>
      <rPr>
        <b/>
        <sz val="10"/>
        <rFont val="Tahoma"/>
        <family val="2"/>
      </rPr>
      <t>O</t>
    </r>
    <r>
      <rPr>
        <sz val="10"/>
        <rFont val="Tahoma"/>
        <family val="2"/>
      </rPr>
      <t xml:space="preserve"> copia del certificato del marchio ISO tipo I o copia dell'etichetta dell'imballaggio e indica i requisiti del marchio ISO tipo I analoghi a quelli elencati. 
</t>
    </r>
  </si>
  <si>
    <t xml:space="preserve">Documentazione pertinente sulla frequenza stabilita dalla struttura ricettiva o dal certificatore indipendente o dalle leggi o regolamentazioni nazionali (ad es. informazioni scritte date agli ospiti sulla fornitura di asciugamani e biancheria da letto)
</t>
  </si>
  <si>
    <t>Eccetto laddove obbligatorio per legge, si dichiara che la struttura ricettiva non fa uso di monodose per il cibo non deperibile?</t>
  </si>
  <si>
    <t xml:space="preserve">Procedura documentata che delinea come siano minimizzati i rifiuti da imballaggio e quelli alimentari
Qualsiasi disposizione di legge relativa all'uso di prodotti monodose
Se pertinente, si allega la documentazione a dimostrazione della conformità alle condizioni necessarie per un'esenzione (per esempio dichiarazione di restituzione rilasciata dal produttore di capsule di caffè, l'etichetta dell'imballaggio biologico e/o equo e solidale) </t>
  </si>
  <si>
    <t xml:space="preserve">Opportuna documentazione che spieghi come è stato rispettato tale criterio
Qualsiasi disposizioni di legge o al regime di valutazione della qualità o di certificazione indipendente in merito all'uso di articoli usa-e-getta 
</t>
  </si>
  <si>
    <t>Indicazione delle varie categorie di rifiuti accettate dalle autorità locali e/o gli eventuali contratti a tal fine con imprese che forniscono servizi di riciclaggio</t>
  </si>
  <si>
    <t>Evidenza documentale come immagini dei cartelli apposti all'interno della struttura ricettiva
Indicare il numero delle stanze degli ospiti e quali di queste siano riservate ai non fumatori.</t>
  </si>
  <si>
    <t xml:space="preserve">Copia del materiale informativo disponibile, per esempio su siti web, opuscoli ecc.
</t>
  </si>
  <si>
    <t>Spiegazione di quale supporto si intende usare per l'affissione del logo o campione dell'etichetta</t>
  </si>
  <si>
    <t>SERVIZIO DI RICETTIVITA' TURISTICA</t>
  </si>
  <si>
    <t>PUNTEGGIO</t>
  </si>
  <si>
    <t>PUNTEGGIO TOTALE DEL CRITERIO</t>
  </si>
  <si>
    <r>
      <rPr>
        <b/>
        <sz val="24"/>
        <rFont val="Tahoma"/>
        <family val="2"/>
      </rPr>
      <t>23</t>
    </r>
    <r>
      <rPr>
        <b/>
        <sz val="10"/>
        <rFont val="Tahoma"/>
        <family val="2"/>
      </rPr>
      <t>- Registrazione EMAS, certificazione ISO della struttura ricettiva (massimo 5 punti)</t>
    </r>
  </si>
  <si>
    <r>
      <t>24</t>
    </r>
    <r>
      <rPr>
        <b/>
        <sz val="10"/>
        <rFont val="Tahoma"/>
        <family val="2"/>
      </rPr>
      <t>- Registrazione EMAS o certificazione ISO dei fornitori (massimo 5 punti)</t>
    </r>
  </si>
  <si>
    <r>
      <t>25</t>
    </r>
    <r>
      <rPr>
        <b/>
        <sz val="10"/>
        <rFont val="Tahoma"/>
        <family val="2"/>
      </rPr>
      <t>- Servizi cui è stato assegnato il marchio di qualità ecologica Ecolabel UE (massimo 4 punti)</t>
    </r>
  </si>
  <si>
    <r>
      <t>26</t>
    </r>
    <r>
      <rPr>
        <b/>
        <sz val="10"/>
        <rFont val="Tahoma"/>
        <family val="2"/>
      </rPr>
      <t>- Comunicazione ed educazione ambientale e sociale (massimo 2 punti)</t>
    </r>
  </si>
  <si>
    <r>
      <t>27</t>
    </r>
    <r>
      <rPr>
        <b/>
        <sz val="10"/>
        <rFont val="Tahoma"/>
        <family val="2"/>
      </rPr>
      <t>– Monitoraggio del consumo: contatori individuali per il consumo di energia e di acqua (massimo 2 punti)</t>
    </r>
  </si>
  <si>
    <t>Si dichiara che la struttura ricettiva ha posto le basi di un Sistema di Gestione Ambientale?</t>
  </si>
  <si>
    <r>
      <t xml:space="preserve">Si dichiara che </t>
    </r>
    <r>
      <rPr>
        <b/>
        <sz val="10"/>
        <rFont val="Tahoma"/>
        <family val="2"/>
      </rPr>
      <t>la struttura ricettiva è registrata</t>
    </r>
    <r>
      <rPr>
        <sz val="10"/>
        <rFont val="Tahoma"/>
        <family val="2"/>
      </rPr>
      <t xml:space="preserve"> in base al sistema di ecogestione e audit dell'Unione (</t>
    </r>
    <r>
      <rPr>
        <b/>
        <sz val="10"/>
        <rFont val="Tahoma"/>
        <family val="2"/>
      </rPr>
      <t>EMAS</t>
    </r>
    <r>
      <rPr>
        <sz val="10"/>
        <rFont val="Tahoma"/>
        <family val="2"/>
      </rPr>
      <t>)?</t>
    </r>
  </si>
  <si>
    <r>
      <t xml:space="preserve">Si dichiara che </t>
    </r>
    <r>
      <rPr>
        <b/>
        <sz val="10"/>
        <rFont val="Tahoma"/>
        <family val="2"/>
      </rPr>
      <t>la struttura ricettiva è certificata</t>
    </r>
    <r>
      <rPr>
        <sz val="10"/>
        <rFont val="Tahoma"/>
        <family val="2"/>
      </rPr>
      <t xml:space="preserve"> conformemente alla norma </t>
    </r>
    <r>
      <rPr>
        <b/>
        <sz val="10"/>
        <rFont val="Tahoma"/>
        <family val="2"/>
      </rPr>
      <t>ISO 14001</t>
    </r>
    <r>
      <rPr>
        <sz val="10"/>
        <rFont val="Tahoma"/>
        <family val="2"/>
      </rPr>
      <t>?</t>
    </r>
  </si>
  <si>
    <t xml:space="preserve">Registratione EMAS
</t>
  </si>
  <si>
    <t xml:space="preserve">Certificato ISO 14001 </t>
  </si>
  <si>
    <t xml:space="preserve">Certificato ISO 50001 </t>
  </si>
  <si>
    <r>
      <t xml:space="preserve">Si dichiara che almeno </t>
    </r>
    <r>
      <rPr>
        <b/>
        <sz val="10"/>
        <rFont val="Tahoma"/>
        <family val="2"/>
      </rPr>
      <t>due dei principali fornitori</t>
    </r>
    <r>
      <rPr>
        <sz val="10"/>
        <rFont val="Tahoma"/>
        <family val="2"/>
      </rPr>
      <t xml:space="preserve"> o erogatori di servizi della struttura ricettiva sono </t>
    </r>
    <r>
      <rPr>
        <b/>
        <sz val="10"/>
        <rFont val="Tahoma"/>
        <family val="2"/>
      </rPr>
      <t>locali</t>
    </r>
    <r>
      <rPr>
        <sz val="10"/>
        <rFont val="Tahoma"/>
        <family val="2"/>
      </rPr>
      <t xml:space="preserve"> e </t>
    </r>
    <r>
      <rPr>
        <b/>
        <sz val="10"/>
        <rFont val="Tahoma"/>
        <family val="2"/>
      </rPr>
      <t>registrati</t>
    </r>
    <r>
      <rPr>
        <sz val="10"/>
        <rFont val="Tahoma"/>
        <family val="2"/>
      </rPr>
      <t xml:space="preserve"> </t>
    </r>
    <r>
      <rPr>
        <b/>
        <sz val="10"/>
        <rFont val="Tahoma"/>
        <family val="2"/>
      </rPr>
      <t>in base al sistema EMAS</t>
    </r>
    <r>
      <rPr>
        <sz val="10"/>
        <rFont val="Tahoma"/>
        <family val="2"/>
      </rPr>
      <t>?</t>
    </r>
  </si>
  <si>
    <r>
      <t xml:space="preserve">Si dichiara che almeno </t>
    </r>
    <r>
      <rPr>
        <b/>
        <sz val="10"/>
        <rFont val="Tahoma"/>
        <family val="2"/>
      </rPr>
      <t>due dei principali fornitori</t>
    </r>
    <r>
      <rPr>
        <sz val="10"/>
        <rFont val="Tahoma"/>
        <family val="2"/>
      </rPr>
      <t xml:space="preserve"> o erogatori di servizi della struttura ricettiva sono </t>
    </r>
    <r>
      <rPr>
        <b/>
        <sz val="10"/>
        <rFont val="Tahoma"/>
        <family val="2"/>
      </rPr>
      <t>locali</t>
    </r>
    <r>
      <rPr>
        <sz val="10"/>
        <rFont val="Tahoma"/>
        <family val="2"/>
      </rPr>
      <t xml:space="preserve"> e </t>
    </r>
    <r>
      <rPr>
        <b/>
        <sz val="10"/>
        <rFont val="Tahoma"/>
        <family val="2"/>
      </rPr>
      <t>certificati</t>
    </r>
    <r>
      <rPr>
        <sz val="10"/>
        <rFont val="Tahoma"/>
        <family val="2"/>
      </rPr>
      <t xml:space="preserve"> </t>
    </r>
    <r>
      <rPr>
        <b/>
        <sz val="10"/>
        <rFont val="Tahoma"/>
        <family val="2"/>
      </rPr>
      <t>ISO 14001</t>
    </r>
    <r>
      <rPr>
        <sz val="10"/>
        <rFont val="Tahoma"/>
        <family val="2"/>
      </rPr>
      <t>?</t>
    </r>
  </si>
  <si>
    <t>Evidenza che almeno due dei fornitori principali della struttura ricettiva siano registrati EMAS</t>
  </si>
  <si>
    <t>Evidenza che almeno due dei fornitori principali della struttura ricettiva siano certificati ISO 14001</t>
  </si>
  <si>
    <t>Evidenza che almeno due dei fornitori principali della struttura ricettiva siano certificati ISO 15001</t>
  </si>
  <si>
    <r>
      <rPr>
        <b/>
        <sz val="10"/>
        <rFont val="Tahoma"/>
        <family val="2"/>
      </rPr>
      <t xml:space="preserve">Quanti </t>
    </r>
    <r>
      <rPr>
        <sz val="10"/>
        <rFont val="Tahoma"/>
        <family val="2"/>
      </rPr>
      <t>tipi di servizi esternalizzati di lavanderia o pulizia sono gestiti da un fornitore cui è stato assegnato un marchio ISO tipo I?</t>
    </r>
  </si>
  <si>
    <t>Adeguata documentazione della certificazione ISO tipo I da parte dei fornitori del servizio di lavanderia e/o pulizia</t>
  </si>
  <si>
    <t xml:space="preserve">Si dichiara che è garantita la comunicazione e l'educazione ambientale degli ospiti mediante avvisi riguardanti la biodiversità, il paesaggio e le misure di conservazione della natura? </t>
  </si>
  <si>
    <t>Si dichiara che l'intrattenimento degli ospiti comprende elementi di educazione ambientale?</t>
  </si>
  <si>
    <t>Spiegazione dettagliata di come la struttura ricettiva risponda a tale criterio e l'opportuna documentazione giustificativa come materiali distribuiti e gli avvisi dell'offerta di intrattenimento, specificando dove sono esposte tali informazioni</t>
  </si>
  <si>
    <r>
      <rPr>
        <b/>
        <sz val="10"/>
        <rFont val="Tahoma"/>
        <family val="2"/>
      </rPr>
      <t>Quanti contatori aggiuntivi</t>
    </r>
    <r>
      <rPr>
        <sz val="10"/>
        <rFont val="Tahoma"/>
        <family val="2"/>
      </rPr>
      <t xml:space="preserve"> per l'energia e l'acqua sono installati per permettere la raccolta dei dati di consumo di diverse attività e/o msacchinari, come stanze, piazzole, servizi di lavanderia e cucina e/o macchine specifiche?</t>
    </r>
  </si>
  <si>
    <t>Spiegazione dettagliata di come la struttura ricettiva risponda a tale criterio, assieme ad una mappa che mostri dove sono installati i contatori</t>
  </si>
  <si>
    <r>
      <t>28</t>
    </r>
    <r>
      <rPr>
        <b/>
        <sz val="10"/>
        <rFont val="Tahoma"/>
        <family val="2"/>
      </rPr>
      <t>- Efficienza energetica degli apparecchi per il riscaldamento d'ambiente e dell'acqua (massimo 3 punti)</t>
    </r>
  </si>
  <si>
    <r>
      <t>29</t>
    </r>
    <r>
      <rPr>
        <b/>
        <sz val="10"/>
        <rFont val="Tahoma"/>
        <family val="2"/>
      </rPr>
      <t>- Efficienza energetica degli apparecchi per il condizionamento dell'aria e delle pompe di calore ad aria (massimo 3,5 punti)</t>
    </r>
  </si>
  <si>
    <r>
      <t>30</t>
    </r>
    <r>
      <rPr>
        <b/>
        <sz val="10"/>
        <rFont val="Tahoma"/>
        <family val="2"/>
      </rPr>
      <t>– Pompe di calore ad aria con una potenza massima di 100 kW (3 punti)</t>
    </r>
  </si>
  <si>
    <r>
      <t>31</t>
    </r>
    <r>
      <rPr>
        <b/>
        <sz val="10"/>
        <rFont val="Tahoma"/>
        <family val="2"/>
      </rPr>
      <t>- Apparecchi domestici e illuminazione a basso consumo (massimo 4 punti)</t>
    </r>
  </si>
  <si>
    <r>
      <t>32</t>
    </r>
    <r>
      <rPr>
        <b/>
        <sz val="10"/>
        <rFont val="Tahoma"/>
        <family val="2"/>
      </rPr>
      <t>- Recupero del calore (massimo 3 punti)</t>
    </r>
  </si>
  <si>
    <r>
      <t>33</t>
    </r>
    <r>
      <rPr>
        <b/>
        <sz val="10"/>
        <rFont val="Tahoma"/>
        <family val="2"/>
      </rPr>
      <t>- Termoregolazione e isolamento delle finestre (massimo 4 punti)</t>
    </r>
  </si>
  <si>
    <r>
      <t>34</t>
    </r>
    <r>
      <rPr>
        <b/>
        <sz val="10"/>
        <rFont val="Tahoma"/>
        <family val="2"/>
      </rPr>
      <t>- Apparecchiature/dispositivi a spegnimento automatico (massimo 4,5 punti)</t>
    </r>
  </si>
  <si>
    <r>
      <t>35</t>
    </r>
    <r>
      <rPr>
        <b/>
        <sz val="10"/>
        <rFont val="Tahoma"/>
        <family val="2"/>
      </rPr>
      <t>- Teleriscaldamento e teleraffreddamento e raffrescamento da cogenerazione (massimo 4 punti)</t>
    </r>
  </si>
  <si>
    <r>
      <t>36</t>
    </r>
    <r>
      <rPr>
        <b/>
        <sz val="10"/>
        <rFont val="Tahoma"/>
        <family val="2"/>
      </rPr>
      <t>- Asciugamani elettrici con sensore di prossimità (1 punto)</t>
    </r>
  </si>
  <si>
    <r>
      <t>37</t>
    </r>
    <r>
      <rPr>
        <b/>
        <sz val="10"/>
        <rFont val="Tahoma"/>
        <family val="2"/>
      </rPr>
      <t>- Emissioni degli apparecchi per il riscaldamento d'ambiente (1,5 punti)</t>
    </r>
  </si>
  <si>
    <r>
      <t>38</t>
    </r>
    <r>
      <rPr>
        <b/>
        <sz val="10"/>
        <rFont val="Tahoma"/>
        <family val="2"/>
      </rPr>
      <t>- Approvvigionamento di energia elettrica presso un fornitore di energia elettrica da fonti rinnovabili (massimo 4 punti)</t>
    </r>
  </si>
  <si>
    <r>
      <rPr>
        <b/>
        <sz val="24"/>
        <rFont val="Tahoma"/>
        <family val="2"/>
      </rPr>
      <t>39</t>
    </r>
    <r>
      <rPr>
        <b/>
        <sz val="10"/>
        <rFont val="Tahoma"/>
        <family val="2"/>
      </rPr>
      <t>- Autogenerazione in loco di energia elettrica da fonti rinnovabili (massimo 5 punti)</t>
    </r>
  </si>
  <si>
    <r>
      <t>40</t>
    </r>
    <r>
      <rPr>
        <b/>
        <sz val="10"/>
        <rFont val="Tahoma"/>
        <family val="2"/>
      </rPr>
      <t>- Energia per il riscaldamento da fonti rinnovabili (massimo 3,5 punti)</t>
    </r>
  </si>
  <si>
    <r>
      <t>41</t>
    </r>
    <r>
      <rPr>
        <b/>
        <sz val="10"/>
        <rFont val="Tahoma"/>
        <family val="2"/>
      </rPr>
      <t>- Riscaldamento della piscina (massimo 1,5 punti)</t>
    </r>
  </si>
  <si>
    <r>
      <t xml:space="preserve">Si dichiara che la struttura ricettiva possiede un </t>
    </r>
    <r>
      <rPr>
        <b/>
        <sz val="10"/>
        <rFont val="Tahoma"/>
        <family val="2"/>
      </rPr>
      <t>apparecchio per il riscaldamento d'ambiente ad acqua</t>
    </r>
    <r>
      <rPr>
        <sz val="10"/>
        <rFont val="Tahoma"/>
        <family val="2"/>
      </rPr>
      <t xml:space="preserve"> che risponde al criterio 6 a)?</t>
    </r>
  </si>
  <si>
    <r>
      <t xml:space="preserve">Si dichiara che la struttura turistica possiede un </t>
    </r>
    <r>
      <rPr>
        <b/>
        <sz val="10"/>
        <rFont val="Tahoma"/>
        <family val="2"/>
      </rPr>
      <t>apparecchio per il riscaldamento d'ambiente locale</t>
    </r>
    <r>
      <rPr>
        <sz val="10"/>
        <rFont val="Tahoma"/>
        <family val="2"/>
      </rPr>
      <t xml:space="preserve"> appartenente almeno alla classe energetica A quale definita nel regolamento delegato (UE) 2015/1186?</t>
    </r>
  </si>
  <si>
    <r>
      <t xml:space="preserve">Si dichiara che la struttura turistica possiede uno </t>
    </r>
    <r>
      <rPr>
        <b/>
        <sz val="10"/>
        <rFont val="Tahoma"/>
        <family val="2"/>
      </rPr>
      <t>scaldacqua</t>
    </r>
    <r>
      <rPr>
        <sz val="10"/>
        <rFont val="Tahoma"/>
        <family val="2"/>
      </rPr>
      <t xml:space="preserve"> che risponde al criterio 6 c)?</t>
    </r>
  </si>
  <si>
    <t>Di quanto è più alta l'efficienza energetica del 50% dei condizionatori domestici o delle pompe di calore ad aria rispetto alla soglia indicata al criterio 7?</t>
  </si>
  <si>
    <r>
      <t xml:space="preserve">Specifiche tecniche del fabbricante o dei tecnici specializzati responsabili dell'installazione, della vendita o della manutenzione dell'apparecchio per il riscaldamento d'ambiente locale che indichi la classe energetica A come definita nel regolamento delegato (UE) 2015/1186, </t>
    </r>
    <r>
      <rPr>
        <b/>
        <sz val="10"/>
        <rFont val="Tahoma"/>
        <family val="2"/>
      </rPr>
      <t>O</t>
    </r>
    <r>
      <rPr>
        <sz val="10"/>
        <rFont val="Tahoma"/>
        <family val="2"/>
      </rPr>
      <t xml:space="preserve"> copia del certificato del marchio ISO tipo I che indichi i requisiti del marchio ISO tipo I che si riferiscono alla classe energetica</t>
    </r>
  </si>
  <si>
    <r>
      <t xml:space="preserve">Specifiche tecniche del fabbricante o dei tecnici specializzati responsabili dell'installazione, della vendita o della manutenzione dell'apparecchio per il riscaldamento d'ambiente ad acqua che indichi in quale modo questo risponda ai requisiti di efficienza di cui al criterio 6 (a)
</t>
    </r>
    <r>
      <rPr>
        <b/>
        <sz val="10"/>
        <rFont val="Tahoma"/>
        <family val="2"/>
      </rPr>
      <t>O</t>
    </r>
    <r>
      <rPr>
        <sz val="10"/>
        <rFont val="Tahoma"/>
        <family val="2"/>
      </rPr>
      <t xml:space="preserve">
copia del certificato Ecolabel UE o copia dell'etichetta dell'imballaggio a dimostrazione che il marchio è stato assegnato conformemente alla decisione 2014/314/UE </t>
    </r>
    <r>
      <rPr>
        <b/>
        <sz val="10"/>
        <rFont val="Tahoma"/>
        <family val="2"/>
      </rPr>
      <t>O</t>
    </r>
    <r>
      <rPr>
        <sz val="10"/>
        <rFont val="Tahoma"/>
        <family val="2"/>
      </rPr>
      <t xml:space="preserve"> copia del certificato del marchio ISO tipo I che indichi i requisiti elencati al punto 6 (a). </t>
    </r>
    <r>
      <rPr>
        <b/>
        <sz val="10"/>
        <rFont val="Tahoma"/>
        <family val="2"/>
      </rPr>
      <t/>
    </r>
  </si>
  <si>
    <r>
      <t xml:space="preserve">Specifiche tecniche del fabbricante o dei tecnici specializzati responsabili dell'installazione, della vendita o della manutenzione  dello scaldacqua che indichi in quale modo questo risponda ai requisiti di efficienza di cui al criterio 6 (c), </t>
    </r>
    <r>
      <rPr>
        <b/>
        <sz val="10"/>
        <rFont val="Tahoma"/>
        <family val="2"/>
      </rPr>
      <t xml:space="preserve">O </t>
    </r>
    <r>
      <rPr>
        <sz val="10"/>
        <rFont val="Tahoma"/>
        <family val="2"/>
      </rPr>
      <t xml:space="preserve"> copia del certificato del marchio ISO tipo I che indichi i requisiti elencati al punto 6 (c).</t>
    </r>
  </si>
  <si>
    <t>Specifiche tecniche del fabbricante o dei tecnici specializzati responsabili dell'installazione, della vendita o della manutenzione che indichino in quale modo sono rispettati i requisiti di efficienza richiesti</t>
  </si>
  <si>
    <t>Si dichiara che la struttura turistica possiede almeno una pompa di calore ad aria che rispetta il criterio 7 e sia stata certificata con l'Ecolabel UE o con altra etichetta ecologica ISO tipo I?</t>
  </si>
  <si>
    <r>
      <t xml:space="preserve">Specifiche tecniche del fabbricante o dei tecnici specializzati responsabili dell'installazione, della vendita o della manutenzione che indichino in quale modo sono rispettati i requisiti di efficienza richiesti 
</t>
    </r>
    <r>
      <rPr>
        <b/>
        <sz val="10"/>
        <rFont val="Tahoma"/>
        <family val="2"/>
      </rPr>
      <t xml:space="preserve">O
</t>
    </r>
    <r>
      <rPr>
        <sz val="10"/>
        <rFont val="Tahoma"/>
        <family val="2"/>
      </rPr>
      <t xml:space="preserve">copia del certificato Ecolabel UE o copia dell'etichetta dell'imballaggio a dimostrazione che il marchio è stato assegnato conformemente alla decisione 2007/742/CE
</t>
    </r>
    <r>
      <rPr>
        <b/>
        <sz val="10"/>
        <rFont val="Tahoma"/>
        <family val="2"/>
      </rPr>
      <t xml:space="preserve">O
</t>
    </r>
    <r>
      <rPr>
        <sz val="10"/>
        <rFont val="Tahoma"/>
        <family val="2"/>
      </rPr>
      <t>a copia del certificato di altra etichetta ISO tipo I o copia dell'etichetta sull'imballaggio.</t>
    </r>
  </si>
  <si>
    <t>Si dichiara che almeno il 50% degli apparecchi domestici e dell'illuminazione rispettano i requisiti di efficienza energetica descritti nel criterio 31? Quante categorie? Specificare gli apparecchi domestici nella casella "NOTE"</t>
  </si>
  <si>
    <t>Documentazione nella quale sia indicata la classe energetica (certificato Energy Star per la categoria e)) di tutte le apparecchiature per la categoria applicabile.</t>
  </si>
  <si>
    <t>Si dichiara che almeno il 90% degli apparecchi domestici e dell'illuminazione rispettano i requisiti di efficienza energetica descritti nel criterio 31? Quante categorie? Specificare gli apparecchi domestici nella casella "NOTE"</t>
  </si>
  <si>
    <r>
      <t>Quante apparecchiature</t>
    </r>
    <r>
      <rPr>
        <sz val="10"/>
        <rFont val="Tahoma"/>
        <family val="2"/>
      </rPr>
      <t xml:space="preserve"> (</t>
    </r>
    <r>
      <rPr>
        <sz val="10"/>
        <color indexed="8"/>
        <rFont val="Tahoma"/>
        <family val="2"/>
      </rPr>
      <t>sistemi di refrigerazione, ventilatori, lavatrici, lavastoviglie, piscine e acque reflue provenienti da impianti sanitari) della struttura ricettiva hanno un sistema di recupero del calore? Specificare quale/i nella cella "NOTE"</t>
    </r>
    <r>
      <rPr>
        <sz val="10"/>
        <rFont val="Tahoma"/>
        <family val="2"/>
      </rPr>
      <t/>
    </r>
  </si>
  <si>
    <t>Documentazione sui sistemi di recupero del calore (per es. copia del progetto dei sistemi di recupero del calore in essere, descrizione redatta da un tecnico ecc.)</t>
  </si>
  <si>
    <t>Si dichiara che in ciascuna camera la temperatura è regolabile dagli ospiti, entro l'intervallo di temperatura designato: in modalità di raffreddamento è impostata a 22 °C o superiore per la durata dell'estate; in modalità di riscaldamento è impostata a 22 °C o inferiore per la durata dell'inverno?</t>
  </si>
  <si>
    <t>Si dichiara che il 90 % delle finestre nelle camere e nelle aree comuni riscaldate e/o condizionate è isolato almeno con doppio vetro o equivalente?</t>
  </si>
  <si>
    <t>Documentazione relativa ai sistemi di termoregolazione o alle procedure seguite per impostare gli intervalli di temperatura designati o immagini delle finestre</t>
  </si>
  <si>
    <t>Dichiarazione di un perito se è presente un isolamento delle finestre equivalente alla vetratura multipla.</t>
  </si>
  <si>
    <r>
      <t>Si dichiara che il 90 % delle camere della struttura ricettiva è munito di un dispositivo per lo spegnimento automatico dei sistemi HVAC installati quando le finestre sono aperte e quando gli ospiti escono dalla stanza?</t>
    </r>
    <r>
      <rPr>
        <sz val="10"/>
        <rFont val="Arial"/>
        <family val="2"/>
      </rPr>
      <t/>
    </r>
  </si>
  <si>
    <t>Si dichiara che il 90 % delle camere della struttura ricettiva è munito di un sistema per lo spegnimento automatico dell'illuminazione quando gli ospiti escono dalla stanza?</t>
  </si>
  <si>
    <t>Si dichiara che il 90% delle luci esterne non necessarie per motivi di sicurezza si spegne automaticamente dopo un tempo predeterminato o è attivato da un sensore di prossimità?</t>
  </si>
  <si>
    <t>specifiche tecniche fornite dai tecnici specializzati responsabili dell'installazione o della manutenzione di tali apparecchiature/dispositivi</t>
  </si>
  <si>
    <t>Si dichiara che il riscaldamento e/o il raffreddamento della struttura ricettiva è erogato da un sistema efficiente di teleriscaldamento o di teleraffreddamento conformemente alla direttiva 2012/27/UE?</t>
  </si>
  <si>
    <r>
      <t xml:space="preserve">Si dichara che </t>
    </r>
    <r>
      <rPr>
        <b/>
        <sz val="10"/>
        <rFont val="Tahoma"/>
        <family val="2"/>
      </rPr>
      <t>il raffreddamento</t>
    </r>
    <r>
      <rPr>
        <sz val="10"/>
        <rFont val="Tahoma"/>
        <family val="2"/>
      </rPr>
      <t xml:space="preserve"> della struttura ricettiva è erogato da </t>
    </r>
    <r>
      <rPr>
        <b/>
        <sz val="10"/>
        <rFont val="Tahoma"/>
        <family val="2"/>
      </rPr>
      <t>unità di cogenerazione ad alta efficienza</t>
    </r>
    <r>
      <rPr>
        <sz val="10"/>
        <rFont val="Tahoma"/>
        <family val="2"/>
      </rPr>
      <t xml:space="preserve"> ai sensi della direttiva 2012/27/UE?</t>
    </r>
  </si>
  <si>
    <r>
      <t>Documentazione relativa ai sistemi di teleriscaldamento e/o teleraffreddamento per mezzo della cogenerazione.</t>
    </r>
    <r>
      <rPr>
        <b/>
        <sz val="10"/>
        <rFont val="Tahoma"/>
        <family val="2"/>
      </rPr>
      <t xml:space="preserve"> Informazioni sui sistemi efficienti di teleriscaldamento o teleraffreddamento possono essere trovate nel Manuale d'uso al criterio 6</t>
    </r>
  </si>
  <si>
    <t>Si dichiara che tutti gli asciugamani elettrici sono muniti di sensori di prossimità o hanno ottenuto un marchio ISO tipo I?</t>
  </si>
  <si>
    <r>
      <t xml:space="preserve">documentazione adeguata attestante come la struttura ricettiva risponda a tale criterio </t>
    </r>
    <r>
      <rPr>
        <b/>
        <sz val="10"/>
        <rFont val="Tahoma"/>
        <family val="2"/>
      </rPr>
      <t>O</t>
    </r>
    <r>
      <rPr>
        <sz val="10"/>
        <rFont val="Tahoma"/>
        <family val="2"/>
      </rPr>
      <t xml:space="preserve"> copia del certificato del marchio tipo I o copia dell'etichetta dell'imballaggio</t>
    </r>
  </si>
  <si>
    <t xml:space="preserve">Si dichiara che per gli apparecchi per il riscaldamento d'ambiente, il tenore di ossido di azoto (NOx) nel gas evacuato non supera i limiti indicati nel criterio 37? </t>
  </si>
  <si>
    <r>
      <t xml:space="preserve">specifiche tecniche fornite dal fabbricante o dai tecnici specializzati responsabili dell'installazione, della vendita o della manutenzione degli apparecchi per il riscaldamento d'ambiente, indicando come sia soddisfatta l'efficienza richiesta 
</t>
    </r>
    <r>
      <rPr>
        <b/>
        <sz val="10"/>
        <rFont val="Tahoma"/>
        <family val="2"/>
      </rPr>
      <t>O</t>
    </r>
    <r>
      <rPr>
        <sz val="10"/>
        <rFont val="Tahoma"/>
        <family val="2"/>
      </rPr>
      <t xml:space="preserve">
copia del certificato Ecolabel UE o copia dell'etichetta dell'imballaggio a dimostrazione che il marchio è stato assegnato conformemente alla decisione 2014/314/UE 
</t>
    </r>
    <r>
      <rPr>
        <b/>
        <sz val="10"/>
        <rFont val="Tahoma"/>
        <family val="2"/>
      </rPr>
      <t>O</t>
    </r>
    <r>
      <rPr>
        <sz val="10"/>
        <rFont val="Tahoma"/>
        <family val="2"/>
      </rPr>
      <t xml:space="preserve">
copia del certificato del marchio tipo I o una copia dell'etichetta dell'imballaggio indicando i requisiti corrispondenti a quelli elencati. </t>
    </r>
  </si>
  <si>
    <t>La struttura ricettiva ha sottoscritto un contratto a tariffa individuale per l'energia elettrica contenente il 100 % di energia elettrica da fonti rinnovabili?</t>
  </si>
  <si>
    <r>
      <rPr>
        <b/>
        <sz val="10"/>
        <rFont val="Tahoma"/>
        <family val="2"/>
      </rPr>
      <t>Se si è risposto SI alla precedente domanda</t>
    </r>
    <r>
      <rPr>
        <sz val="10"/>
        <rFont val="Tahoma"/>
        <family val="2"/>
      </rPr>
      <t xml:space="preserve">: il 100% sottoscritto (attraverso una tariffa individuale), è anche </t>
    </r>
    <r>
      <rPr>
        <b/>
        <sz val="10"/>
        <rFont val="Tahoma"/>
        <family val="2"/>
      </rPr>
      <t>certificato da un marchio ambientale per l'energia elettrica</t>
    </r>
    <r>
      <rPr>
        <sz val="10"/>
        <rFont val="Tahoma"/>
        <family val="2"/>
      </rPr>
      <t xml:space="preserve">? </t>
    </r>
  </si>
  <si>
    <r>
      <t>La struttura ricettiva ha acquistto il 100 % dell'energia elettrica da fonti rinnovabili mediante l'</t>
    </r>
    <r>
      <rPr>
        <b/>
        <sz val="10"/>
        <rFont val="Tahoma"/>
        <family val="2"/>
      </rPr>
      <t xml:space="preserve">acquisto svincolato di garanzie di origine </t>
    </r>
    <r>
      <rPr>
        <sz val="10"/>
        <rFont val="Tahoma"/>
        <family val="2"/>
      </rPr>
      <t xml:space="preserve">ed anche </t>
    </r>
    <r>
      <rPr>
        <b/>
        <sz val="10"/>
        <rFont val="Tahoma"/>
        <family val="2"/>
      </rPr>
      <t>certificata da un marchio ambientale per l'energia elettrica</t>
    </r>
    <r>
      <rPr>
        <sz val="10"/>
        <rFont val="Tahoma"/>
        <family val="2"/>
      </rPr>
      <t>?</t>
    </r>
  </si>
  <si>
    <t>Dichiarazione della/le (o il contratto con la/le) società di approvvigionamento elettrico attestante il tipo di fonte/i di energia/e rinnovabile/i e la percentuale dell'energia elettrica fornita e derivante da fonti rinnovabili</t>
  </si>
  <si>
    <r>
      <t xml:space="preserve">Certificazione di terza parte di etichetta ambientale. </t>
    </r>
    <r>
      <rPr>
        <b/>
        <sz val="10"/>
        <rFont val="Tahoma"/>
        <family val="2"/>
      </rPr>
      <t>Informazioni sulle varie etichette per l'elettricità possono essere trovate nel Manuale d'USO al Criterio 38</t>
    </r>
  </si>
  <si>
    <r>
      <t xml:space="preserve">Contratto di energia elettrica del fornitore usuale (che fornisce il mix nazionale al di sotto del 50% da fonti rinnovabili), Contratto del fornitore di certificati di origine, Dichiarazione dal fornitore dei certificati di origne per la conformità ai requisiti del criterio 12.a), stima della percentuale del consumo totale di energia elettrica coperto dai GOs. Il mix nazionale fornito dal venditore regolare può essere conteggiato per il minimo richiesto. In totale, il mix nazionale più la percentuale coperta dai GOs deve essere il 100% del consumo totale annuo </t>
    </r>
    <r>
      <rPr>
        <b/>
        <sz val="10"/>
        <rFont val="Tahoma"/>
        <family val="2"/>
      </rPr>
      <t xml:space="preserve">E </t>
    </r>
    <r>
      <rPr>
        <sz val="10"/>
        <rFont val="Tahoma"/>
        <family val="2"/>
      </rPr>
      <t>certificato di terza parte dell'etichetta ambientale.  Informazioni sulle varie etichette per l'elettricità possono essere trovate nel Manuale d'USO al Criterio 38</t>
    </r>
  </si>
  <si>
    <t xml:space="preserve">Qual è la percentuale di energia generata dalla struttura ricettiva da fotovoltaico (pannelli solari) o idroelettrico locali, geotermico, biomassa locale o energia eolica (del consumo annuo di energia elettrica)? </t>
  </si>
  <si>
    <r>
      <t>Documentazione relativa al sistema fotovoltaico, idroelettrico, geotermico, a biomassa o eolico nonché i dati sulla produzione reale. Qualora si utilizzi biomassa locale, il richiedente dimostra la disponibilità di biomassa locale (per esempio attraverso un contratto con il fornitore di biomassa). Inoltre, se si utilizza un sistema idroelettrico, il richiedente presenta un valido permesso o un'autorizzazione/concessione conforme alle leggi e alle regolamentazioni nazionali vigenti.</t>
    </r>
    <r>
      <rPr>
        <b/>
        <sz val="10"/>
        <color rgb="FFFF0000"/>
        <rFont val="Tahoma"/>
        <family val="2"/>
      </rPr>
      <t xml:space="preserve"> </t>
    </r>
  </si>
  <si>
    <t>Almeno 50%</t>
  </si>
  <si>
    <t>Si dichiara che almeno il 70 % dell'energia totale utilizzata per scaldare o raffreddare le camere e/o per scaldare l'acqua degli impianti sanitari proviene da fonti di energia rinnovabili ai sensi dell'articolo 2 a) della direttiva 2009/28/CE?</t>
  </si>
  <si>
    <t>Si dichiara che il 100 % dell'energia totale utilizzata per scaldare o raffreddare le camere e/o per scaldare l'acqua degli impianti sanitari proviene da fonti di energia rinnovabili ai sensi dell'articolo 2 a) della direttiva 2009/28/CE?</t>
  </si>
  <si>
    <t>Si (per tutto)</t>
  </si>
  <si>
    <r>
      <t>Dati sull'energia consumata e una documentazione attestante che almeno il 70 % o il 100 % di tale energia è prodotta da fonti di energia rinnovabili.</t>
    </r>
    <r>
      <rPr>
        <b/>
        <sz val="10"/>
        <color rgb="FFFF0000"/>
        <rFont val="Tahoma"/>
        <family val="2"/>
      </rPr>
      <t xml:space="preserve"> </t>
    </r>
    <r>
      <rPr>
        <b/>
        <sz val="10"/>
        <rFont val="Tahoma"/>
        <family val="2"/>
      </rPr>
      <t xml:space="preserve"> Informazioni su come calcolare la % si trovano nel Manuale d'Uso al Criterion 40</t>
    </r>
  </si>
  <si>
    <r>
      <t xml:space="preserve">Quel è la percentuale di </t>
    </r>
    <r>
      <rPr>
        <b/>
        <sz val="10"/>
        <rFont val="Tahoma"/>
        <family val="2"/>
      </rPr>
      <t>energia</t>
    </r>
    <r>
      <rPr>
        <sz val="10"/>
        <rFont val="Tahoma"/>
        <family val="2"/>
      </rPr>
      <t xml:space="preserve"> proveniente da</t>
    </r>
    <r>
      <rPr>
        <b/>
        <sz val="10"/>
        <rFont val="Tahoma"/>
        <family val="2"/>
      </rPr>
      <t xml:space="preserve"> fonti rinnovabili</t>
    </r>
    <r>
      <rPr>
        <sz val="10"/>
        <rFont val="Tahoma"/>
        <family val="2"/>
      </rPr>
      <t xml:space="preserve"> che la struttura ricettiva usa per riscaldare l'</t>
    </r>
    <r>
      <rPr>
        <b/>
        <sz val="10"/>
        <rFont val="Tahoma"/>
        <family val="2"/>
      </rPr>
      <t>acqua della piscina</t>
    </r>
    <r>
      <rPr>
        <sz val="10"/>
        <rFont val="Tahoma"/>
        <family val="2"/>
      </rPr>
      <t>?</t>
    </r>
  </si>
  <si>
    <t>Dati sul consumo di energia per il riscaldamento della piscina e la documentazione attestante il quantitativo di energia da fonti di energia rinnovabili.</t>
  </si>
  <si>
    <r>
      <t>42</t>
    </r>
    <r>
      <rPr>
        <b/>
        <sz val="10"/>
        <rFont val="Tahoma"/>
        <family val="2"/>
      </rPr>
      <t>- Dispositivi idraulici efficienti: rubinetti da bagno e docce (massimo 4 punti)</t>
    </r>
  </si>
  <si>
    <r>
      <t>43</t>
    </r>
    <r>
      <rPr>
        <b/>
        <sz val="10"/>
        <rFont val="Tahoma"/>
        <family val="2"/>
      </rPr>
      <t>- Dispositivi idraulici efficienti: vasi sanitari a scarico d'acqua e orinatoi (massimo 4,5 punti)</t>
    </r>
  </si>
  <si>
    <r>
      <t>44</t>
    </r>
    <r>
      <rPr>
        <b/>
        <sz val="10"/>
        <rFont val="Tahoma"/>
        <family val="2"/>
      </rPr>
      <t>- Consumo di acqua delle lavastoviglie (2,5 punti)</t>
    </r>
  </si>
  <si>
    <r>
      <t>45</t>
    </r>
    <r>
      <rPr>
        <b/>
        <sz val="10"/>
        <rFont val="Tahoma"/>
        <family val="2"/>
      </rPr>
      <t>- Consumo di acqua delle lavatrici (3 punti)</t>
    </r>
  </si>
  <si>
    <r>
      <t>46</t>
    </r>
    <r>
      <rPr>
        <b/>
        <sz val="10"/>
        <rFont val="Tahoma"/>
        <family val="2"/>
      </rPr>
      <t>- Indicazione della durezza dell'acqua (massimo 1,5 punti)</t>
    </r>
  </si>
  <si>
    <r>
      <t>47</t>
    </r>
    <r>
      <rPr>
        <b/>
        <sz val="10"/>
        <rFont val="Tahoma"/>
        <family val="2"/>
      </rPr>
      <t>- Gestione ottimizzata della piscina (massimo 2,5 punti)</t>
    </r>
  </si>
  <si>
    <r>
      <t>48</t>
    </r>
    <r>
      <rPr>
        <b/>
        <sz val="10"/>
        <rFont val="Tahoma"/>
        <family val="2"/>
      </rPr>
      <t>-Riciclaggio delle acque piovane e delle acque domestiche (massimo 3 punti)</t>
    </r>
  </si>
  <si>
    <r>
      <t>49</t>
    </r>
    <r>
      <rPr>
        <b/>
        <sz val="10"/>
        <rFont val="Tahoma"/>
        <family val="2"/>
      </rPr>
      <t>- Irrigazione efficiente (1,5 punti)</t>
    </r>
  </si>
  <si>
    <r>
      <t>50</t>
    </r>
    <r>
      <rPr>
        <b/>
        <sz val="10"/>
        <rFont val="Tahoma"/>
        <family val="2"/>
      </rPr>
      <t>- Specie autoctone o esotiche non invasive utilizzate per piantagioni all'esterno (massimo 2 punti)</t>
    </r>
  </si>
  <si>
    <t>Si dichiara che il flusso d'acqua medio delle docce non supera 7 litri/minuto e i rubinetti (tranne i rubinetti delle vasche da bagno) non superano 6 litri/minuto?</t>
  </si>
  <si>
    <t>Si dichiara che almeno il 50 % dei rubinetti da bagno e delle docce ha ottenuto il marchio Ecolabel UE a norma della decisione 2013/250/UE o un altro marchio ISO tipo I? Specificare nella casella "NOTE"</t>
  </si>
  <si>
    <t>Documentazione pertinente unitamente a una spiegazione di come la struttura ricettiva risponda a tale criterio</t>
  </si>
  <si>
    <t>Si dichiara che tutti gli orinatoi utilizzano un sistema senz'acqua?</t>
  </si>
  <si>
    <t xml:space="preserve">Si dichiara che almeno il 50 % degli orinatoi ha ottenuto l'Ecolabel UE a norma della decisione 2013/641/UE o un altro marchio ISO tipo I? </t>
  </si>
  <si>
    <r>
      <t xml:space="preserve">Si dichiara che almeno il 50 % dei vasi sanitari a scarico d'acqua ha ottenuto l'Ecolabel UE a norma della decisione 2013/641/UE o un altro marchio ISO tipo I? </t>
    </r>
    <r>
      <rPr>
        <i/>
        <sz val="10"/>
        <rFont val="Arial"/>
        <family val="2"/>
      </rPr>
      <t/>
    </r>
  </si>
  <si>
    <r>
      <t xml:space="preserve">Copia del certificato Ecolabel UE o copia dell'etichetta dell'imballaggio attestante che il marchio Ecolabel UE è stato assegnato conformemente alla decisione 2013/250/UE 
</t>
    </r>
    <r>
      <rPr>
        <b/>
        <sz val="10"/>
        <rFont val="Tahoma"/>
        <family val="2"/>
      </rPr>
      <t xml:space="preserve">O
</t>
    </r>
    <r>
      <rPr>
        <sz val="10"/>
        <rFont val="Tahoma"/>
        <family val="2"/>
      </rPr>
      <t xml:space="preserve">Copia del certificato del marchio ISO tipo I o dell'etichetta dell'imballaggio </t>
    </r>
    <r>
      <rPr>
        <b/>
        <sz val="10"/>
        <rFont val="Tahoma"/>
        <family val="2"/>
      </rPr>
      <t/>
    </r>
  </si>
  <si>
    <t>Spiegazione dettagliata di come la struttura ricettiva risponda a tale criterio e l'opportuna documentazione giustificativa (ad es. foto)</t>
  </si>
  <si>
    <r>
      <t xml:space="preserve">Copia del certificato Ecolabel UE o copia dell'etichetta dell'imballaggio attestante che il certificato Ecolabel UE è stato assegnato conformemente alla decisione 2013/641/UE 
</t>
    </r>
    <r>
      <rPr>
        <b/>
        <sz val="10"/>
        <rFont val="Tahoma"/>
        <family val="2"/>
      </rPr>
      <t>O</t>
    </r>
    <r>
      <rPr>
        <sz val="10"/>
        <rFont val="Tahoma"/>
        <family val="2"/>
      </rPr>
      <t xml:space="preserve">
Copia del certificato tipo I o dell'etichetta dell'imballaggio</t>
    </r>
  </si>
  <si>
    <t>Specifiche tecniche fornite dal fabbricante o dai tecnici specializzati responsabili dell'installazione, della vendita o della manutenzione delle lavastoviglie</t>
  </si>
  <si>
    <r>
      <t>Si dichiara che le lavatrici per</t>
    </r>
    <r>
      <rPr>
        <b/>
        <sz val="10"/>
        <rFont val="Tahoma"/>
        <family val="2"/>
      </rPr>
      <t xml:space="preserve"> uso domestico </t>
    </r>
    <r>
      <rPr>
        <sz val="10"/>
        <rFont val="Tahoma"/>
        <family val="2"/>
      </rPr>
      <t>hanno un consumo d'acqua inferiore o uguale alla soglia definita al criterion 45 a)?</t>
    </r>
  </si>
  <si>
    <t>Si dichiara che il consumo d'acqua delle lavastoviglie è inferiore o uguale alla soglia definita al criterio 44?</t>
  </si>
  <si>
    <r>
      <t xml:space="preserve">Si dichiara che le lavatrici </t>
    </r>
    <r>
      <rPr>
        <b/>
        <sz val="10"/>
        <rFont val="Tahoma"/>
        <family val="2"/>
      </rPr>
      <t>commerciali o professionali</t>
    </r>
    <r>
      <rPr>
        <sz val="10"/>
        <rFont val="Tahoma"/>
        <family val="2"/>
      </rPr>
      <t xml:space="preserve"> hanno un consumo d'acqua medio ≤ 7 l per kg di biancheria lavata</t>
    </r>
    <r>
      <rPr>
        <sz val="10"/>
        <rFont val="Tahoma"/>
        <family val="2"/>
      </rPr>
      <t>?</t>
    </r>
  </si>
  <si>
    <t>Specifiche tecniche fornite dal fabbricante o dai tecnici specializzati responsabili dell'installazione, della vendita o della manutenzione delle lavatrici</t>
  </si>
  <si>
    <r>
      <t xml:space="preserve">Si dichiara che in prossimità degli </t>
    </r>
    <r>
      <rPr>
        <b/>
        <sz val="10"/>
        <rFont val="Tahoma"/>
        <family val="2"/>
      </rPr>
      <t xml:space="preserve">impianti sanitari, delle lavatrici e delle lavastoviglie </t>
    </r>
    <r>
      <rPr>
        <sz val="10"/>
        <rFont val="Tahoma"/>
        <family val="2"/>
      </rPr>
      <t xml:space="preserve">sono affisse </t>
    </r>
    <r>
      <rPr>
        <b/>
        <sz val="10"/>
        <rFont val="Tahoma"/>
        <family val="2"/>
      </rPr>
      <t>informazioni</t>
    </r>
    <r>
      <rPr>
        <sz val="10"/>
        <rFont val="Tahoma"/>
        <family val="2"/>
      </rPr>
      <t xml:space="preserve"> sulla </t>
    </r>
    <r>
      <rPr>
        <b/>
        <sz val="10"/>
        <rFont val="Tahoma"/>
        <family val="2"/>
      </rPr>
      <t>durezza dell'acqua locale</t>
    </r>
    <r>
      <rPr>
        <sz val="10"/>
        <rFont val="Tahoma"/>
        <family val="2"/>
      </rPr>
      <t xml:space="preserve"> per consentire agli ospiti e al personale un utilizzo ottimale dei detersivi?</t>
    </r>
  </si>
  <si>
    <r>
      <t xml:space="preserve">Si dichiara che per le </t>
    </r>
    <r>
      <rPr>
        <b/>
        <sz val="10"/>
        <rFont val="Tahoma"/>
        <family val="2"/>
      </rPr>
      <t>lavatrici/lavastoviglie</t>
    </r>
    <r>
      <rPr>
        <sz val="10"/>
        <rFont val="Tahoma"/>
        <family val="2"/>
      </rPr>
      <t xml:space="preserve"> si utilizza un sistema di </t>
    </r>
    <r>
      <rPr>
        <b/>
        <sz val="10"/>
        <rFont val="Tahoma"/>
        <family val="2"/>
      </rPr>
      <t>dosaggio automatico</t>
    </r>
    <r>
      <rPr>
        <sz val="10"/>
        <rFont val="Tahoma"/>
        <family val="2"/>
      </rPr>
      <t xml:space="preserve"> per ottimizzare il consumo dei detersivi in funzione della durezza dell'acqua?</t>
    </r>
  </si>
  <si>
    <t>Documentazione attestante le modalità di informazione degli ospiti</t>
  </si>
  <si>
    <t>Informazioni pertinenti relative ai sistemi di dosaggio automatico utilizzati</t>
  </si>
  <si>
    <r>
      <t>Si dichiara che durante la notte le</t>
    </r>
    <r>
      <rPr>
        <b/>
        <sz val="10"/>
        <rFont val="Tahoma"/>
        <family val="2"/>
      </rPr>
      <t xml:space="preserve"> piscine riscaldate</t>
    </r>
    <r>
      <rPr>
        <sz val="10"/>
        <rFont val="Tahoma"/>
        <family val="2"/>
      </rPr>
      <t xml:space="preserve"> e le</t>
    </r>
    <r>
      <rPr>
        <b/>
        <sz val="10"/>
        <rFont val="Tahoma"/>
        <family val="2"/>
      </rPr>
      <t xml:space="preserve"> piscine idromassaggio esterne</t>
    </r>
    <r>
      <rPr>
        <sz val="10"/>
        <rFont val="Tahoma"/>
        <family val="2"/>
      </rPr>
      <t xml:space="preserve"> sono coperte? E</t>
    </r>
    <r>
      <rPr>
        <b/>
        <sz val="10"/>
        <rFont val="Tahoma"/>
        <family val="2"/>
      </rPr>
      <t>/O</t>
    </r>
    <r>
      <rPr>
        <sz val="10"/>
        <rFont val="Tahoma"/>
        <family val="2"/>
      </rPr>
      <t xml:space="preserve"> si dichiara che le </t>
    </r>
    <r>
      <rPr>
        <b/>
        <sz val="10"/>
        <rFont val="Tahoma"/>
        <family val="2"/>
      </rPr>
      <t>piscine non riscaldate</t>
    </r>
    <r>
      <rPr>
        <sz val="10"/>
        <rFont val="Tahoma"/>
        <family val="2"/>
      </rPr>
      <t xml:space="preserve"> e le </t>
    </r>
    <r>
      <rPr>
        <b/>
        <sz val="10"/>
        <rFont val="Tahoma"/>
        <family val="2"/>
      </rPr>
      <t>piscine idromassaggio esterne</t>
    </r>
    <r>
      <rPr>
        <sz val="10"/>
        <rFont val="Tahoma"/>
        <family val="2"/>
      </rPr>
      <t xml:space="preserve"> sono </t>
    </r>
    <r>
      <rPr>
        <b/>
        <sz val="10"/>
        <rFont val="Tahoma"/>
        <family val="2"/>
      </rPr>
      <t>coperte quando non sono usate per oltre un giorno</t>
    </r>
    <r>
      <rPr>
        <sz val="10"/>
        <rFont val="Tahoma"/>
        <family val="2"/>
      </rPr>
      <t>?</t>
    </r>
  </si>
  <si>
    <t>Si dichiara che le piscine e le piscine idromassaggio esterne sono munite di un sistema automatico per ottimizzare il consumo di cloro mediante l'ottimizzazione del dosaggio o l'uso di metodi di disinfezione supplementari quali l'ozono e il trattamento UV?</t>
  </si>
  <si>
    <t>Si dichiara che le piscine e le piscine idromassaggio esterne sono di tipo naturale con sistemi di filtraggio naturali a base di piante per purificare l'acqua conformemente alla norma igienica richiesta?</t>
  </si>
  <si>
    <t>Spiegazione particolareggiata delle modalità con cui la struttura ricettiva risponda a tale criterio, unitamente all'opportuna documentazione giustificativa: fotografie delle coperture, dei sistemi di dosaggio automatico o dei tipi di piscina, procedure documentate dei sistemi di dosaggio automatico</t>
  </si>
  <si>
    <r>
      <t>Si dichiara che l'acqua recuperata o le acque domestiche provenienti dalle lavanderie e/o dalle docce e/o dai lavabi sono usate a fini diversi dall'acqua per usi sanitari e potabili in loco?</t>
    </r>
    <r>
      <rPr>
        <b/>
        <i/>
        <sz val="10"/>
        <rFont val="Tahoma"/>
        <family val="2"/>
      </rPr>
      <t/>
    </r>
  </si>
  <si>
    <r>
      <t>Si dichiara che le acque piovane provenienti dai tetti sono usate a fini diversi dall'acqua per usi sanitari e potabili in loco?</t>
    </r>
    <r>
      <rPr>
        <b/>
        <i/>
        <sz val="10"/>
        <rFont val="Tahoma"/>
        <family val="2"/>
      </rPr>
      <t/>
    </r>
  </si>
  <si>
    <r>
      <t>Si dichiara che la condensa proveniente dai sistemi HVAC è usata a fini diversi dall'acqua per usi sanitari e potabili in loco?</t>
    </r>
    <r>
      <rPr>
        <b/>
        <i/>
        <sz val="10"/>
        <rFont val="Tahoma"/>
        <family val="2"/>
      </rPr>
      <t/>
    </r>
  </si>
  <si>
    <t>Spiegazione dettagliata di come la struttura ricettiva risponda a tale criterio, unitamente a fotografie che mostrano i sistemi alternativi di distribuzione dell'acqua; presenta inoltre opportune garanzie che la fornitura di acqua per usi sanitari e di acqua potabile siano completamente separate</t>
  </si>
  <si>
    <t>Si dichiara che la struttura ricettiva dispone di una procedura documentata per l'irrigazione di aree/piantagioni esterne, comprensiva di dettagli sui modi di ottimizzare i tempi di irrigazione minimizzando il consumo idrico?</t>
  </si>
  <si>
    <r>
      <t>Si dichiara che la struttura ricettiva utilizza un</t>
    </r>
    <r>
      <rPr>
        <b/>
        <sz val="10"/>
        <rFont val="Tahoma"/>
        <family val="2"/>
      </rPr>
      <t xml:space="preserve"> sistema automatico</t>
    </r>
    <r>
      <rPr>
        <sz val="10"/>
        <rFont val="Tahoma"/>
        <family val="2"/>
      </rPr>
      <t xml:space="preserve"> che </t>
    </r>
    <r>
      <rPr>
        <b/>
        <sz val="10"/>
        <rFont val="Tahoma"/>
        <family val="2"/>
      </rPr>
      <t xml:space="preserve">ottimizzi i tempi di irrigazione e il consumo idrico </t>
    </r>
    <r>
      <rPr>
        <sz val="10"/>
        <rFont val="Tahoma"/>
        <family val="2"/>
      </rPr>
      <t>per le aree e le piantagioni esterne?</t>
    </r>
    <r>
      <rPr>
        <i/>
        <sz val="10"/>
        <rFont val="Tahoma"/>
        <family val="2"/>
      </rPr>
      <t/>
    </r>
  </si>
  <si>
    <t>Spiegazione particolareggiata delle modalità con cui la struttura ricettiva risponda a tale criterio, unitamente all'opportuna documentazione giustificativa comprensiva di dettagli relativi al sistema/procedura documentati per irrigare o fotografie che illustrano i sistemi automatici di irrigazione</t>
  </si>
  <si>
    <r>
      <t xml:space="preserve">Si dichiara che </t>
    </r>
    <r>
      <rPr>
        <b/>
        <sz val="10"/>
        <rFont val="Tahoma"/>
        <family val="2"/>
      </rPr>
      <t>la vegetazione delle aree esterne, compresa la vegetazione acquatica, è composta da specie autoctone e/o esotiche non invasive</t>
    </r>
    <r>
      <rPr>
        <sz val="10"/>
        <rFont val="Tahoma"/>
        <family val="2"/>
      </rPr>
      <t>? Il richiedente deve assicurarsi che la vegetazione è composta da specie autoctone e/o esotiche non invasive durante il periodo di validità dell'Ecolabel UE</t>
    </r>
  </si>
  <si>
    <t>Spiegazione dettagliata di come la struttura ricettiva risponda a tale criterio, unitamente all'opportuna documentazione giustificativa redatta da un esperto</t>
  </si>
  <si>
    <r>
      <t>51</t>
    </r>
    <r>
      <rPr>
        <b/>
        <sz val="10"/>
        <rFont val="Tahoma"/>
        <family val="2"/>
      </rPr>
      <t>– Prodotti di carta (massimo 2 punti)</t>
    </r>
  </si>
  <si>
    <r>
      <t>52</t>
    </r>
    <r>
      <rPr>
        <b/>
        <sz val="10"/>
        <rFont val="Tahoma"/>
        <family val="2"/>
      </rPr>
      <t>- Beni durevoli (massimo 4 punti)</t>
    </r>
  </si>
  <si>
    <r>
      <t>53</t>
    </r>
    <r>
      <rPr>
        <b/>
        <sz val="10"/>
        <rFont val="Tahoma"/>
        <family val="2"/>
      </rPr>
      <t>- Fornitura di bevande (2 punti)</t>
    </r>
  </si>
  <si>
    <r>
      <t>54</t>
    </r>
    <r>
      <rPr>
        <b/>
        <sz val="10"/>
        <rFont val="Tahoma"/>
        <family val="2"/>
      </rPr>
      <t>- Approvvigionamento di detergenti e di prodotti per l'igiene del corpo (massimo 2 punti)</t>
    </r>
  </si>
  <si>
    <r>
      <t>55</t>
    </r>
    <r>
      <rPr>
        <b/>
        <sz val="10"/>
        <rFont val="Tahoma"/>
        <family val="2"/>
      </rPr>
      <t>- Minimizzazione dell'uso di prodotti per la pulizia (1,5 punti)</t>
    </r>
  </si>
  <si>
    <r>
      <t>56</t>
    </r>
    <r>
      <rPr>
        <b/>
        <sz val="10"/>
        <rFont val="Tahoma"/>
        <family val="2"/>
      </rPr>
      <t>- Antigelo (1 punto)</t>
    </r>
  </si>
  <si>
    <r>
      <t>57</t>
    </r>
    <r>
      <rPr>
        <b/>
        <sz val="10"/>
        <rFont val="Tahoma"/>
        <family val="2"/>
      </rPr>
      <t>- Tessuti e mobili usati (massimo 2 punti)</t>
    </r>
  </si>
  <si>
    <r>
      <t>58</t>
    </r>
    <r>
      <rPr>
        <b/>
        <sz val="10"/>
        <rFont val="Tahoma"/>
        <family val="2"/>
      </rPr>
      <t>- Compostaggio (massimo 2 punti)</t>
    </r>
  </si>
  <si>
    <r>
      <t>59</t>
    </r>
    <r>
      <rPr>
        <b/>
        <sz val="10"/>
        <rFont val="Tahoma"/>
        <family val="2"/>
      </rPr>
      <t>- Trattamento delle acque reflue (massimo 3 punti)</t>
    </r>
  </si>
  <si>
    <r>
      <t xml:space="preserve">Dati e documenti (comprese le fatture pertinenti) attestanti i quantitativi di prodotti utilizzati e i quantitativi cui è stato assegnato un marchio ecologico 
</t>
    </r>
    <r>
      <rPr>
        <b/>
        <sz val="10"/>
        <rFont val="Tahoma"/>
        <family val="2"/>
      </rPr>
      <t>E</t>
    </r>
    <r>
      <rPr>
        <sz val="10"/>
        <rFont val="Tahoma"/>
        <family val="2"/>
      </rPr>
      <t xml:space="preserve">
- copia del certificato Ecolabel UE o copia dell'etichetta dell'imballaggio attestante che il marchio Ecolabel UE è stato assegnato ai sensi della Decisione corrispondente 
</t>
    </r>
    <r>
      <rPr>
        <b/>
        <sz val="10"/>
        <rFont val="Tahoma"/>
        <family val="2"/>
      </rPr>
      <t>O</t>
    </r>
    <r>
      <rPr>
        <sz val="10"/>
        <rFont val="Tahoma"/>
        <family val="2"/>
      </rPr>
      <t xml:space="preserve">
- copia del certificato tipo I o una copia dell'etichetta dell'imballaggio</t>
    </r>
  </si>
  <si>
    <r>
      <rPr>
        <b/>
        <sz val="10"/>
        <rFont val="Tahoma"/>
        <family val="2"/>
      </rPr>
      <t xml:space="preserve">Quante categorie </t>
    </r>
    <r>
      <rPr>
        <sz val="10"/>
        <rFont val="Tahoma"/>
        <family val="2"/>
      </rPr>
      <t>di prodotti di carta (</t>
    </r>
    <r>
      <rPr>
        <i/>
        <sz val="10"/>
        <rFont val="Tahoma"/>
        <family val="2"/>
      </rPr>
      <t>elencate nel criterio</t>
    </r>
    <r>
      <rPr>
        <sz val="10"/>
        <rFont val="Tahoma"/>
        <family val="2"/>
      </rPr>
      <t>) che hanno ottenuto la certificazione Ecolabel UE o altre etichette ISO tipo I si dichiara di usare</t>
    </r>
    <r>
      <rPr>
        <b/>
        <sz val="10"/>
        <rFont val="Tahoma"/>
        <family val="2"/>
      </rPr>
      <t xml:space="preserve"> almeno per il 90%</t>
    </r>
    <r>
      <rPr>
        <sz val="10"/>
        <rFont val="Tahoma"/>
        <family val="2"/>
      </rPr>
      <t>?</t>
    </r>
  </si>
  <si>
    <r>
      <t>Quante categorie</t>
    </r>
    <r>
      <rPr>
        <sz val="10"/>
        <rFont val="Tahoma"/>
        <family val="2"/>
      </rPr>
      <t xml:space="preserve"> di beni durevoli (elencate nel criterio</t>
    </r>
    <r>
      <rPr>
        <i/>
        <sz val="10"/>
        <rFont val="Tahoma"/>
        <family val="2"/>
      </rPr>
      <t xml:space="preserve">) che hanno ottenuto la certificazione </t>
    </r>
    <r>
      <rPr>
        <sz val="10"/>
        <rFont val="Tahoma"/>
        <family val="2"/>
      </rPr>
      <t xml:space="preserve">Ecolabel UE o altre etichette ISO Tipo I si dichiara di usare </t>
    </r>
    <r>
      <rPr>
        <b/>
        <sz val="10"/>
        <rFont val="Tahoma"/>
        <family val="2"/>
      </rPr>
      <t>almeno per il 40%</t>
    </r>
    <r>
      <rPr>
        <sz val="10"/>
        <rFont val="Tahoma"/>
        <family val="2"/>
      </rPr>
      <t>?</t>
    </r>
  </si>
  <si>
    <r>
      <t xml:space="preserve">Dati e documenti attestanti i quantitativi di prodotti utilizzati e i quantitativi cui è stato assegnato un marchio ecologico
</t>
    </r>
    <r>
      <rPr>
        <b/>
        <sz val="10"/>
        <rFont val="Tahoma"/>
        <family val="2"/>
      </rPr>
      <t>E</t>
    </r>
    <r>
      <rPr>
        <sz val="10"/>
        <rFont val="Tahoma"/>
        <family val="2"/>
      </rPr>
      <t xml:space="preserve"> 
- copia del certificato Ecolabel UE o copia dell'etichetta dell'imballaggio attestante che il marchio Ecolabel UE è stato assegnato ai sensi della Decisione corrispondente 
</t>
    </r>
    <r>
      <rPr>
        <b/>
        <sz val="10"/>
        <rFont val="Tahoma"/>
        <family val="2"/>
      </rPr>
      <t>O</t>
    </r>
    <r>
      <rPr>
        <sz val="10"/>
        <rFont val="Tahoma"/>
        <family val="2"/>
      </rPr>
      <t xml:space="preserve">
- copia del certificato tipo I o una copia dell'etichetta dell'imballaggio</t>
    </r>
  </si>
  <si>
    <t>Se sono presenti punti di distribuzione di bevande, quante bevande sono con vuoto a rendere o riempibili più volte?</t>
  </si>
  <si>
    <t>Spiegazione dettagliata di come la struttura ricettiva risponda a tale criterio e, se pertinente, l'opportuna documentazione giustificativa</t>
  </si>
  <si>
    <r>
      <t>Quante categorie</t>
    </r>
    <r>
      <rPr>
        <sz val="10"/>
        <rFont val="Tahoma"/>
        <family val="2"/>
      </rPr>
      <t xml:space="preserve"> di prodotti (elencate nel criterio</t>
    </r>
    <r>
      <rPr>
        <i/>
        <sz val="10"/>
        <rFont val="Tahoma"/>
        <family val="2"/>
      </rPr>
      <t xml:space="preserve">) che hanno ottenuto la certificazione </t>
    </r>
    <r>
      <rPr>
        <sz val="10"/>
        <rFont val="Tahoma"/>
        <family val="2"/>
      </rPr>
      <t xml:space="preserve">Ecolabel UE o altre etichette ISO Tipo I si dichiara di usare </t>
    </r>
    <r>
      <rPr>
        <b/>
        <sz val="10"/>
        <rFont val="Tahoma"/>
        <family val="2"/>
      </rPr>
      <t>almeno per l'80% di volume o peso</t>
    </r>
    <r>
      <rPr>
        <sz val="10"/>
        <rFont val="Tahoma"/>
        <family val="2"/>
      </rPr>
      <t>?</t>
    </r>
  </si>
  <si>
    <r>
      <t xml:space="preserve">Si dichiara che la struttura ricettiva dispone di </t>
    </r>
    <r>
      <rPr>
        <b/>
        <sz val="10"/>
        <rFont val="Tahoma"/>
        <family val="2"/>
      </rPr>
      <t>procedure dettagliate</t>
    </r>
    <r>
      <rPr>
        <sz val="10"/>
        <rFont val="Tahoma"/>
        <family val="2"/>
      </rPr>
      <t xml:space="preserve"> relativamente all'uso efficiente dei prodotti per la pulizia?</t>
    </r>
  </si>
  <si>
    <t>spiegazione dettagliata di come la struttura ricettiva risponda a tale criterio unitamente all'opportuna documentazione giustificativa, se pertinente</t>
  </si>
  <si>
    <t>Si dichiara di utilizzare mezzi meccanici, sabbia/ghiaia o prodotti antigelo cui è stato assegnato un marchio ISO tipo I?</t>
  </si>
  <si>
    <r>
      <t xml:space="preserve">Spiegazione dettagliata di come la struttura ricettiva risponda a tale criterio e l'opportuna documentazione giustificativa 
</t>
    </r>
    <r>
      <rPr>
        <b/>
        <sz val="10"/>
        <rFont val="Tahoma"/>
        <family val="2"/>
      </rPr>
      <t>E/O</t>
    </r>
    <r>
      <rPr>
        <sz val="10"/>
        <rFont val="Tahoma"/>
        <family val="2"/>
      </rPr>
      <t xml:space="preserve"> 
copia del certificato del prodotto o una copia dell'etichetta dell'imballaggio.</t>
    </r>
  </si>
  <si>
    <t>Si dichiara che si dispone di una procedura relativa a tutte le attività di donazione per il complesso dei mobili e dei tessuti che giungono al termine del loro ciclo di vita nella struttura ricettiva ma che sono ancora fruibili?</t>
  </si>
  <si>
    <t>Si dichiara che si dispone di una procedura relativa a tutte le attività di approvvigionamento relative ai prodotti riutilizzati/di seconda mano riguardanti il mobilio?</t>
  </si>
  <si>
    <r>
      <t>Spiegazione dettagliata di come la struttura ricettiva risponda a tale criterio, unitamente all'opportuna documentazione giustificativa (</t>
    </r>
    <r>
      <rPr>
        <b/>
        <sz val="10"/>
        <rFont val="Tahoma"/>
        <family val="2"/>
      </rPr>
      <t>per es. copia delle procedure scritte con i recapiti degli utilizzatori finali, le ricevute e i registri dei beni usati in precedenza o donati ecc.</t>
    </r>
    <r>
      <rPr>
        <sz val="10"/>
        <rFont val="Tahoma"/>
        <family val="2"/>
      </rPr>
      <t>)</t>
    </r>
  </si>
  <si>
    <r>
      <t>Si dichiara che la struttura turistica separa almeno una delle</t>
    </r>
    <r>
      <rPr>
        <b/>
        <sz val="10"/>
        <rFont val="Tahoma"/>
        <family val="2"/>
      </rPr>
      <t xml:space="preserve"> categorie pertinenti di rifiuti </t>
    </r>
    <r>
      <rPr>
        <sz val="10"/>
        <rFont val="Tahoma"/>
        <family val="2"/>
      </rPr>
      <t>e si assicura che questi siano compostati o usati per la produzione di biogas secondo le linee guida fornite dalle autorità locali? Specificare quante.</t>
    </r>
  </si>
  <si>
    <t>Se nella struttura ricettiva è offerta la possibilità di autolavaggio, si dichiara che questo è consentito solo in zone adeguatamente attrezzate per raccogliere l'acqua e i detergenti usati e convogliarli verso il sistema fognario?</t>
  </si>
  <si>
    <t>Quando non è possibile inviare le acque reflue ad un trattamento centralizzato, si dichiara che il trattamento in loco di tali acque comprende un trattamento preliminare, seguito da un trattamento biologico e digestione anaerobica (all'esterno del sito) dei fanghi in eccesso?</t>
  </si>
  <si>
    <t>Opportuna documentazione giustificativa (ad es. fotografie)</t>
  </si>
  <si>
    <t>Dichiarazione di conformità e specifiche tecniche fornite dal fabbricante o da tecnici specializzati responsabili dell'installazione, della vendita o della manutenzione del sistema di gestione delle acque reflue</t>
  </si>
  <si>
    <r>
      <t>60</t>
    </r>
    <r>
      <rPr>
        <b/>
        <sz val="10"/>
        <rFont val="Tahoma"/>
        <family val="2"/>
      </rPr>
      <t>- Divieto di fumare nelle camere (1 punto)</t>
    </r>
  </si>
  <si>
    <r>
      <t>61</t>
    </r>
    <r>
      <rPr>
        <b/>
        <sz val="10"/>
        <rFont val="Tahoma"/>
        <family val="2"/>
      </rPr>
      <t>- Politica del lavoro (massimo 2 punti)</t>
    </r>
  </si>
  <si>
    <r>
      <t>62</t>
    </r>
    <r>
      <rPr>
        <b/>
        <sz val="10"/>
        <rFont val="Tahoma"/>
        <family val="2"/>
      </rPr>
      <t>- Veicoli per la manutenzione (1 punto)</t>
    </r>
  </si>
  <si>
    <r>
      <t>63</t>
    </r>
    <r>
      <rPr>
        <b/>
        <sz val="10"/>
        <rFont val="Tahoma"/>
        <family val="2"/>
      </rPr>
      <t>- Offerta di mezzi di trasporto preferibili sotto il profilo ambientale (massimo 2,5 punti)</t>
    </r>
  </si>
  <si>
    <r>
      <t>64</t>
    </r>
    <r>
      <rPr>
        <b/>
        <sz val="10"/>
        <rFont val="Tahoma"/>
        <family val="2"/>
      </rPr>
      <t>- Superfici non impermeabilizzate (1 punto)</t>
    </r>
  </si>
  <si>
    <r>
      <t>65</t>
    </r>
    <r>
      <rPr>
        <b/>
        <sz val="10"/>
        <rFont val="Tahoma"/>
        <family val="2"/>
      </rPr>
      <t>- Prodotti locali e biologici (massimo 4 punti)</t>
    </r>
  </si>
  <si>
    <r>
      <t>66</t>
    </r>
    <r>
      <rPr>
        <b/>
        <sz val="10"/>
        <rFont val="Tahoma"/>
        <family val="2"/>
      </rPr>
      <t>- Non uso di pesticidi (2 punti)</t>
    </r>
  </si>
  <si>
    <r>
      <t>67</t>
    </r>
    <r>
      <rPr>
        <b/>
        <sz val="10"/>
        <rFont val="Tahoma"/>
        <family val="2"/>
      </rPr>
      <t>- Ulteriori azioni ambientali e sociali (massimo 3 punti)</t>
    </r>
  </si>
  <si>
    <t>Si dichiata che non è permesso fumare nel 100% delle camere o degli alloggi?</t>
  </si>
  <si>
    <t>Dichiarazione di conformità e prove documentali, come le immagini dei cartelli apposti all'interno delle camere o degli alloggi</t>
  </si>
  <si>
    <t>Si dichiara che la struttura ricettiva dispone di una politica del lavoro scritta volta a garantire al personale almeno uno dei vantaggi sociali descritti nel criterio 61? Quanti dei benefici sociali elencati sono garantiti?</t>
  </si>
  <si>
    <t>Copia della politica del lavoro scritta debitamente firmata dal personale, unitamente a un'autodichiarazione che illustra come siano soddisfatti i suddetti requisiti</t>
  </si>
  <si>
    <t>Si dichiara che la politica del lavoro è aggiornata e comunicata al personale con cadenza annuale?</t>
  </si>
  <si>
    <r>
      <t xml:space="preserve">Si dichiara che la struttura ricettiva </t>
    </r>
    <r>
      <rPr>
        <b/>
        <sz val="10"/>
        <rFont val="Tahoma"/>
        <family val="2"/>
      </rPr>
      <t>non usa veicoli con motore a combustione per la manutenzione</t>
    </r>
    <r>
      <rPr>
        <sz val="10"/>
        <rFont val="Tahoma"/>
        <family val="2"/>
      </rPr>
      <t>?</t>
    </r>
  </si>
  <si>
    <t>Spiegazione di come la struttura ricettiva risponda a tale criterio, unitamente all'opportuna documentazione giustificativa</t>
  </si>
  <si>
    <r>
      <t>La struttura ricettiva offre agli ospiti almeno un mezzo di trasporto preferibile sotto il profilo ambientale? Quanti tra quelli elencati nel criterio</t>
    </r>
    <r>
      <rPr>
        <sz val="10"/>
        <rFont val="Tahoma"/>
        <family val="2"/>
      </rPr>
      <t>?</t>
    </r>
  </si>
  <si>
    <r>
      <t xml:space="preserve">Si dichiara che la struttura ricettiva ha avviato partenariati attivi con imprese fornitrici di biciclette o veicoli elettrici?
</t>
    </r>
    <r>
      <rPr>
        <b/>
        <i/>
        <sz val="10"/>
        <rFont val="Tahoma"/>
        <family val="2"/>
      </rPr>
      <t/>
    </r>
  </si>
  <si>
    <t>Spiegazione dettagliata di come la struttura ricettiva risponda a tale criterio, unitamente all'opportuna documentazione giustificativa nonché alle eventuali informazioni destinate agli ospiti.</t>
  </si>
  <si>
    <r>
      <t>Si dichiara che</t>
    </r>
    <r>
      <rPr>
        <b/>
        <sz val="10"/>
        <rFont val="Tahoma"/>
        <family val="2"/>
      </rPr>
      <t xml:space="preserve"> almeno il 90%</t>
    </r>
    <r>
      <rPr>
        <sz val="10"/>
        <rFont val="Tahoma"/>
        <family val="2"/>
      </rPr>
      <t xml:space="preserve"> della superficie all'aperto</t>
    </r>
    <r>
      <rPr>
        <b/>
        <sz val="10"/>
        <rFont val="Tahoma"/>
        <family val="2"/>
      </rPr>
      <t xml:space="preserve"> non è ricoperto </t>
    </r>
    <r>
      <rPr>
        <sz val="10"/>
        <rFont val="Tahoma"/>
        <family val="2"/>
      </rPr>
      <t>di</t>
    </r>
    <r>
      <rPr>
        <b/>
        <sz val="10"/>
        <rFont val="Tahoma"/>
        <family val="2"/>
      </rPr>
      <t xml:space="preserve"> asfalto/cemento o altro materiale impermeabile </t>
    </r>
    <r>
      <rPr>
        <sz val="10"/>
        <rFont val="Tahoma"/>
        <family val="2"/>
      </rPr>
      <t>che impedisce l'adeguato drenaggio e l'aerazione del terreno?</t>
    </r>
  </si>
  <si>
    <r>
      <t>Si dichiara che per ogni pasto, compresa la prima colazione, nella composizione del menù sono inseriti almeno</t>
    </r>
    <r>
      <rPr>
        <b/>
        <sz val="10"/>
        <rFont val="Tahoma"/>
        <family val="2"/>
      </rPr>
      <t xml:space="preserve"> due prodotti alimentari di provenienza locale</t>
    </r>
    <r>
      <rPr>
        <sz val="10"/>
        <rFont val="Tahoma"/>
        <family val="2"/>
      </rPr>
      <t xml:space="preserve"> e di </t>
    </r>
    <r>
      <rPr>
        <b/>
        <sz val="10"/>
        <rFont val="Tahoma"/>
        <family val="2"/>
      </rPr>
      <t>stagione</t>
    </r>
    <r>
      <rPr>
        <sz val="10"/>
        <rFont val="Tahoma"/>
        <family val="2"/>
      </rPr>
      <t xml:space="preserve"> (per la frutta e la verdura fresche)?
</t>
    </r>
    <r>
      <rPr>
        <sz val="10"/>
        <rFont val="Arial"/>
        <family val="2"/>
      </rPr>
      <t/>
    </r>
  </si>
  <si>
    <r>
      <t>Si dichiara che la struttura ricettiva sceglie</t>
    </r>
    <r>
      <rPr>
        <b/>
        <sz val="10"/>
        <rFont val="Tahoma"/>
        <family val="2"/>
      </rPr>
      <t xml:space="preserve"> fornitori locali di beni e servizi</t>
    </r>
    <r>
      <rPr>
        <sz val="10"/>
        <rFont val="Tahoma"/>
        <family val="2"/>
      </rPr>
      <t>?</t>
    </r>
  </si>
  <si>
    <r>
      <rPr>
        <sz val="10"/>
        <rFont val="Tahoma"/>
        <family val="2"/>
      </rPr>
      <t>Si dichiara che i prodotti usati nella preparazione quotidiana dei pasti o venduti nella struttura ricettiva</t>
    </r>
    <r>
      <rPr>
        <b/>
        <sz val="10"/>
        <rFont val="Tahoma"/>
        <family val="2"/>
      </rPr>
      <t xml:space="preserve"> sono stati prodotti mediante l'agricoltura biologica, </t>
    </r>
    <r>
      <rPr>
        <sz val="10"/>
        <rFont val="Tahoma"/>
        <family val="2"/>
      </rPr>
      <t>conformemente a quanto disposto nel regolamento (CE) n. 834/2007 del 28 giugno 2007?</t>
    </r>
  </si>
  <si>
    <r>
      <t xml:space="preserve">all'opportuna documentazione giustificativa </t>
    </r>
    <r>
      <rPr>
        <b/>
        <sz val="10"/>
        <rFont val="Tahoma"/>
        <family val="2"/>
      </rPr>
      <t>(ad es. ricevute e fatture del foritore, informazioni sull'ubicazione del fornitore, copie dei menù serviti a tavola…)</t>
    </r>
    <r>
      <rPr>
        <sz val="10"/>
        <rFont val="Tahoma"/>
        <family val="2"/>
      </rPr>
      <t xml:space="preserve">
</t>
    </r>
  </si>
  <si>
    <r>
      <t xml:space="preserve">Copia del certificato del prodotto o copia dell'etichetta dell'imballaggio a dimostrazione che il marchio è stato assegnato conformemente al regolamento (CE) n. 834/2007
</t>
    </r>
    <r>
      <rPr>
        <b/>
        <sz val="10"/>
        <rFont val="Tahoma"/>
        <family val="2"/>
      </rPr>
      <t>O</t>
    </r>
    <r>
      <rPr>
        <sz val="10"/>
        <rFont val="Tahoma"/>
        <family val="2"/>
      </rPr>
      <t xml:space="preserve">
se la struttura stessa è certificata secondo uno schema in cui è obbligatoria la coltivazione biologica, si possono comunicare tali informazioni a dimostrazione della conformità a questo criterio.</t>
    </r>
  </si>
  <si>
    <t>Almeno 4</t>
  </si>
  <si>
    <r>
      <t>Si dichiara che le</t>
    </r>
    <r>
      <rPr>
        <b/>
        <sz val="10"/>
        <rFont val="Tahoma"/>
        <family val="2"/>
      </rPr>
      <t xml:space="preserve"> aree esterne</t>
    </r>
    <r>
      <rPr>
        <sz val="10"/>
        <rFont val="Tahoma"/>
        <family val="2"/>
      </rPr>
      <t xml:space="preserve"> della struttura ricettiva sono gestite </t>
    </r>
    <r>
      <rPr>
        <b/>
        <sz val="10"/>
        <rFont val="Tahoma"/>
        <family val="2"/>
      </rPr>
      <t>senza ricorrere a pesticidi</t>
    </r>
    <r>
      <rPr>
        <i/>
        <sz val="10"/>
        <rFont val="Tahoma"/>
        <family val="2"/>
      </rPr>
      <t>?</t>
    </r>
  </si>
  <si>
    <t>Spiegazione dettagliata di come la struttura ricettiva eviti i pesticidi e gestisca le aree esterne</t>
  </si>
  <si>
    <r>
      <t xml:space="preserve">Quante </t>
    </r>
    <r>
      <rPr>
        <sz val="10"/>
        <rFont val="Tahoma"/>
        <family val="2"/>
      </rPr>
      <t>azioni ambientali aggiuntive ha intrapreso la direzione della struttura ricettiva</t>
    </r>
    <r>
      <rPr>
        <b/>
        <sz val="10"/>
        <rFont val="Tahoma"/>
        <family val="2"/>
      </rPr>
      <t xml:space="preserve"> per migliorare le prestazioni ambientali?</t>
    </r>
    <r>
      <rPr>
        <sz val="10"/>
        <rFont val="Tahoma"/>
        <family val="2"/>
      </rPr>
      <t xml:space="preserve"> Descrivere la/e azione/i nella casella "NOTE"</t>
    </r>
  </si>
  <si>
    <r>
      <t xml:space="preserve">Quante </t>
    </r>
    <r>
      <rPr>
        <sz val="10"/>
        <rFont val="Tahoma"/>
        <family val="2"/>
      </rPr>
      <t>azioni sociali aggiuntive ha intrapreso la direzione della struttura ricettiva</t>
    </r>
    <r>
      <rPr>
        <b/>
        <sz val="10"/>
        <rFont val="Tahoma"/>
        <family val="2"/>
      </rPr>
      <t xml:space="preserve"> per migliorare le prestazioni sociali?</t>
    </r>
    <r>
      <rPr>
        <sz val="10"/>
        <rFont val="Tahoma"/>
        <family val="2"/>
      </rPr>
      <t xml:space="preserve"> Descrivere la/e azione/i nella casella "NOTE"</t>
    </r>
  </si>
  <si>
    <t xml:space="preserve">Dichiarazione di conformità a tale criterio, unitamente alla descrizione completa di ciascuna azione supplementare che si desidera sia presa in considerazione, compresi i benefici ambientali o sociali documentati associati alle azioni. </t>
  </si>
  <si>
    <t>Una azione ambientale</t>
  </si>
  <si>
    <t>Una azione sociale</t>
  </si>
  <si>
    <t>SOLO PER CONSULTAZIONE</t>
  </si>
  <si>
    <t>N. DEL CRITERIO</t>
  </si>
  <si>
    <t>PUNTEGGIO TOTALE</t>
  </si>
  <si>
    <t>Punteggio totale raggiunto</t>
  </si>
  <si>
    <t>Punteggio totale richiesto ai sensi degli articoli 4 e 5</t>
  </si>
  <si>
    <r>
      <t>24</t>
    </r>
    <r>
      <rPr>
        <b/>
        <sz val="10"/>
        <rFont val="Tahoma"/>
        <family val="2"/>
      </rPr>
      <t>-  Registrazione EMAS o certificazione ISO dei fornitori (massimo 5 punti)</t>
    </r>
  </si>
  <si>
    <t>STRUTTURA RICETTIVA – TAVOLE DI CONSUMO</t>
  </si>
  <si>
    <t>Anno di riferimento</t>
  </si>
  <si>
    <r>
      <t>Superficie interna totale in m</t>
    </r>
    <r>
      <rPr>
        <b/>
        <vertAlign val="superscript"/>
        <sz val="12"/>
        <rFont val="Tahoma"/>
        <family val="2"/>
      </rPr>
      <t>2</t>
    </r>
  </si>
  <si>
    <t>Consumo di Elettricità</t>
  </si>
  <si>
    <t>Consumo di elettricità</t>
  </si>
  <si>
    <t>Data</t>
  </si>
  <si>
    <t>Consumo totale di elettricità</t>
  </si>
  <si>
    <t>Pernottamenti</t>
  </si>
  <si>
    <t>Consumo totale di elettricità per pernottamento</t>
  </si>
  <si>
    <t>Consumo totale di elettricità per m2 di superficie interna</t>
  </si>
  <si>
    <t>Gennaio</t>
  </si>
  <si>
    <t>Febbraio</t>
  </si>
  <si>
    <t>Marzo</t>
  </si>
  <si>
    <t>Aprile</t>
  </si>
  <si>
    <t>Maggio</t>
  </si>
  <si>
    <t>Giugno</t>
  </si>
  <si>
    <t>Luglio</t>
  </si>
  <si>
    <t>Agosto</t>
  </si>
  <si>
    <t>Settembre</t>
  </si>
  <si>
    <t>Ottobre</t>
  </si>
  <si>
    <t>Novembre</t>
  </si>
  <si>
    <t>Mese</t>
  </si>
  <si>
    <t>Dicembre</t>
  </si>
  <si>
    <t>Totale/anno</t>
  </si>
  <si>
    <t>Totale/anno*</t>
  </si>
  <si>
    <t>*Compilare solo se non disponibile il dato mensile.</t>
  </si>
  <si>
    <t>Unità di misura</t>
  </si>
  <si>
    <t>Consumo di energia da fonti rinnovabili generate in loco</t>
  </si>
  <si>
    <t>Energia totale autoprodotta</t>
  </si>
  <si>
    <t>Energia solare autoprodotta</t>
  </si>
  <si>
    <t>Energia aereotermica autoprodotta</t>
  </si>
  <si>
    <t>Energia geotermica autoprodotta</t>
  </si>
  <si>
    <t>Energia da biomassa autoprodotta</t>
  </si>
  <si>
    <t>Altri tipi di energia autoprodotta</t>
  </si>
  <si>
    <t>Consumo totale di energia</t>
  </si>
  <si>
    <t xml:space="preserve">Percentuale di energia da fonti rinnovabili autoprodotta usata </t>
  </si>
  <si>
    <t>Consumo idrico</t>
  </si>
  <si>
    <t>Consumo idrico (inclusa l'acqua usata per l'irrigazione e altre attività legate al consumo di acqua)</t>
  </si>
  <si>
    <t>Consumo idrico totale per pernottamento</t>
  </si>
  <si>
    <t>litri</t>
  </si>
  <si>
    <t>litri/pernottamento</t>
  </si>
  <si>
    <t>kWh/pernottamento</t>
  </si>
  <si>
    <t>Produzione di rifiuti</t>
  </si>
  <si>
    <t>Rifiuti totali prodotti</t>
  </si>
  <si>
    <r>
      <t>Rifiuti organici alimentari totali prodotti</t>
    </r>
    <r>
      <rPr>
        <b/>
        <sz val="12"/>
        <rFont val="Calibri"/>
        <family val="2"/>
      </rPr>
      <t>ᶧ</t>
    </r>
  </si>
  <si>
    <t>ᶧ Applicabile se è fornito il servizio di ristorazione e se gli impianti di smaltimento dei rifiuti consentono la raccolta separata della parte organica</t>
  </si>
  <si>
    <t>Produzione di rifiuti per pernottamento</t>
  </si>
  <si>
    <r>
      <t>Produzione di organico alimentare per pernottamento</t>
    </r>
    <r>
      <rPr>
        <b/>
        <sz val="12"/>
        <rFont val="Calibri"/>
        <family val="2"/>
      </rPr>
      <t>ᶧ</t>
    </r>
  </si>
  <si>
    <t>kg/pernottamento</t>
  </si>
  <si>
    <t>Prodotti chimici</t>
  </si>
  <si>
    <t>CONSUMO DI SOSTANZE CHIMICHE</t>
  </si>
  <si>
    <t>Consumo di prodotti chimici per le pulizie</t>
  </si>
  <si>
    <t>kg o litri</t>
  </si>
  <si>
    <t>Consumo di prodotti chimici per bucato</t>
  </si>
  <si>
    <t>Consumo di prodotti chimici per lavastoviglie</t>
  </si>
  <si>
    <t>Consumo di prodotti chimici per la disinfezione</t>
  </si>
  <si>
    <t>Consumo di prodotti chimici per altro</t>
  </si>
  <si>
    <t>Consumo totale di prodotti chimici</t>
  </si>
  <si>
    <t xml:space="preserve">kg o litri/pernottamento </t>
  </si>
  <si>
    <t>Consumo totale di sostanze chimiche per pernottamento</t>
  </si>
  <si>
    <t>Prodotti con etichetta ISO tipo I</t>
  </si>
  <si>
    <t>Totale</t>
  </si>
  <si>
    <t>Servizi di lavanderia e/o pulizia esterni</t>
  </si>
  <si>
    <t>riscaldamento ad acqua</t>
  </si>
  <si>
    <t>Pompe di calore ad aria</t>
  </si>
  <si>
    <t>Asgiugamani elettrici</t>
  </si>
  <si>
    <t>Rubinetteria e docce</t>
  </si>
  <si>
    <t>Orinatoi e WC</t>
  </si>
  <si>
    <t>Prodotti di carta</t>
  </si>
  <si>
    <t>Lenzuola, asciugamani e tovaglie</t>
  </si>
  <si>
    <t>Prodotti totali</t>
  </si>
  <si>
    <t>% dei prodotti con etichetta ISO tipo I</t>
  </si>
  <si>
    <t xml:space="preserve">Computer e televisioni </t>
  </si>
  <si>
    <t>Materassi</t>
  </si>
  <si>
    <t>Mobili in legno</t>
  </si>
  <si>
    <t>Aspirapolvere</t>
  </si>
  <si>
    <t>Rivestimenti del pavimento</t>
  </si>
  <si>
    <t>Apparecchioatura di immagine</t>
  </si>
  <si>
    <t>Detergenti e prodotti da bagno</t>
  </si>
  <si>
    <t>Antigelo</t>
  </si>
  <si>
    <t>Sì</t>
  </si>
  <si>
    <t>SE SI HA UNA SPA ACCESSIBILIE A NON RESIDENTI I PUNTI SONO 5</t>
  </si>
  <si>
    <t>Sì una SPA per non residenti</t>
  </si>
  <si>
    <t>La struttura turistica offre strutture ricreative o sportive come sauna, piscine e altri servizi simili? 
In questo caso la struttura turistica ha una SPA accessibile ai non residenti?</t>
  </si>
  <si>
    <t>Numero stanze</t>
  </si>
  <si>
    <t>Numero piazzole</t>
  </si>
  <si>
    <t>Numero posti letto</t>
  </si>
  <si>
    <t xml:space="preserve">E' la prima richiesta per l'Ecolabel Europeo per la struttura specificata? </t>
  </si>
  <si>
    <t>Se la struttura ha ottenuto il marchio Ecolabel UE con la Dec. 2009/578/CE oppure la Dec. 2009/564/CE, indicare eventuali modifiche impiantistiche avvenute durante la validità del marchio (rif. criteri 3,4,6,7 delle decisioni citate)</t>
  </si>
  <si>
    <t>Specificare la tipologia di interventi effettuati e allegare documentazione tecnica: installazione di nuovi dispositivi di produzione del calore o impianti di condizionamento, aggiunta o rinnovo di finestre, installazione di nuovi sistemi di riscaldamento/condizionamento.</t>
  </si>
  <si>
    <r>
      <t>Valutazione e ve</t>
    </r>
    <r>
      <rPr>
        <sz val="12"/>
        <color rgb="FF0070C0"/>
        <rFont val="Tahoma"/>
        <family val="2"/>
      </rPr>
      <t>rifica: verifica indipendente o evidenza documentale senza pregiudizio del diritto nazionale sulla protezione dei dati (per esempio licenza di costruzione/autorizzazione, autorizzazione agli scarichi idrici, certificato di abitabilità/agibilità, eventuale autorizzazione alla somministrazione di alimenti e bevande....dichiarazioni di tenici professionisti che spiegano come la legge nazionale e i regolmenti locali legati agli aspetti menzionati sono rispettati, copia della politica sociale scritta, copie dei contratti, dichiarazioni d</t>
    </r>
    <r>
      <rPr>
        <sz val="12"/>
        <rFont val="Tahoma"/>
        <family val="2"/>
      </rPr>
      <t>ella registrazione dei dipendenti al sistema assicurativo nazionale, documentazione/registri ufficiali dei nomi e dei numeri dei dipendenti degli enti previdenziali nazionali) e ancora interviste spontanee ai dipendenti nel corso delle verifiche.
Per il requisito 2, lo staff deve avere un contratto nazionale firmato, deve essere retribuito almeno con il minimo nazionale o regionale indicato dai contratti collettivi di categoria (in loro assenza, lo staff deve essere retibuito almeno con la paga minima nazionale o regionale) e deve avere orario lavorativo conforme alla legge nazionale.</t>
    </r>
  </si>
  <si>
    <r>
      <t xml:space="preserve">Si dichiara che </t>
    </r>
    <r>
      <rPr>
        <b/>
        <sz val="10"/>
        <rFont val="Tahoma"/>
        <family val="2"/>
      </rPr>
      <t>la struttura ricettiva è certificata</t>
    </r>
    <r>
      <rPr>
        <sz val="10"/>
        <rFont val="Tahoma"/>
        <family val="2"/>
      </rPr>
      <t xml:space="preserve"> conformemente alla norma </t>
    </r>
    <r>
      <rPr>
        <b/>
        <sz val="10"/>
        <rFont val="Tahoma"/>
        <family val="2"/>
      </rPr>
      <t>ISO 50001</t>
    </r>
    <r>
      <rPr>
        <sz val="10"/>
        <rFont val="Tahoma"/>
        <family val="2"/>
      </rPr>
      <t>?</t>
    </r>
  </si>
  <si>
    <r>
      <t xml:space="preserve">Si dichiara che almeno </t>
    </r>
    <r>
      <rPr>
        <b/>
        <sz val="10"/>
        <rFont val="Tahoma"/>
        <family val="2"/>
      </rPr>
      <t>due dei principali fornitori</t>
    </r>
    <r>
      <rPr>
        <sz val="10"/>
        <rFont val="Tahoma"/>
        <family val="2"/>
      </rPr>
      <t xml:space="preserve"> o erogatori di servizi della struttura ricettiva sono </t>
    </r>
    <r>
      <rPr>
        <b/>
        <sz val="10"/>
        <rFont val="Tahoma"/>
        <family val="2"/>
      </rPr>
      <t>locali</t>
    </r>
    <r>
      <rPr>
        <sz val="10"/>
        <rFont val="Tahoma"/>
        <family val="2"/>
      </rPr>
      <t xml:space="preserve"> e </t>
    </r>
    <r>
      <rPr>
        <b/>
        <sz val="10"/>
        <rFont val="Tahoma"/>
        <family val="2"/>
      </rPr>
      <t>certificati</t>
    </r>
    <r>
      <rPr>
        <sz val="10"/>
        <rFont val="Tahoma"/>
        <family val="2"/>
      </rPr>
      <t xml:space="preserve"> </t>
    </r>
    <r>
      <rPr>
        <b/>
        <sz val="10"/>
        <rFont val="Tahoma"/>
        <family val="2"/>
      </rPr>
      <t>ISO 50001</t>
    </r>
    <r>
      <rPr>
        <sz val="10"/>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</si>
</sst>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 € &quot;#,##0.00\ ;&quot;-€ &quot;#,##0.00\ ;&quot; € -&quot;#\ ;@\ "/>
    <numFmt numFmtId="165" formatCode="mm/dd/yyyy"/>
    <numFmt numFmtId="166" formatCode="0.0"/>
  </numFmts>
  <fonts count="65" x14ac:knownFonts="1">
    <font>
      <sz val="10"/>
      <name val="Arial"/>
      <family val="2"/>
    </font>
    <font>
      <b/>
      <sz val="24"/>
      <color indexed="9"/>
      <name val="Tahoma"/>
      <family val="2"/>
    </font>
    <font>
      <sz val="12"/>
      <name val="Tahoma"/>
      <family val="2"/>
    </font>
    <font>
      <b/>
      <sz val="12"/>
      <name val="Tahoma"/>
      <family val="2"/>
    </font>
    <font>
      <b/>
      <sz val="12"/>
      <color indexed="10"/>
      <name val="Tahoma"/>
      <family val="2"/>
    </font>
    <font>
      <b/>
      <sz val="12"/>
      <color indexed="9"/>
      <name val="Tahoma"/>
      <family val="2"/>
    </font>
    <font>
      <b/>
      <sz val="12"/>
      <color indexed="26"/>
      <name val="Tahoma"/>
      <family val="2"/>
    </font>
    <font>
      <sz val="12"/>
      <color indexed="8"/>
      <name val="Tahoma"/>
      <family val="2"/>
    </font>
    <font>
      <i/>
      <sz val="12"/>
      <name val="Tahoma"/>
      <family val="2"/>
    </font>
    <font>
      <i/>
      <sz val="10"/>
      <name val="Arial"/>
      <family val="2"/>
    </font>
    <font>
      <sz val="10"/>
      <name val="Tahoma"/>
      <family val="2"/>
    </font>
    <font>
      <sz val="24"/>
      <name val="Tahoma"/>
      <family val="2"/>
    </font>
    <font>
      <b/>
      <sz val="12"/>
      <color indexed="8"/>
      <name val="Tahoma"/>
      <family val="2"/>
    </font>
    <font>
      <b/>
      <sz val="14"/>
      <name val="Tahoma"/>
      <family val="2"/>
    </font>
    <font>
      <b/>
      <sz val="10"/>
      <name val="Tahoma"/>
      <family val="2"/>
    </font>
    <font>
      <sz val="10"/>
      <color indexed="8"/>
      <name val="Tahoma"/>
      <family val="2"/>
    </font>
    <font>
      <b/>
      <sz val="24"/>
      <name val="Tahoma"/>
      <family val="2"/>
    </font>
    <font>
      <i/>
      <sz val="10"/>
      <name val="Tahoma"/>
      <family val="2"/>
    </font>
    <font>
      <sz val="12"/>
      <color indexed="10"/>
      <name val="Tahoma"/>
      <family val="2"/>
    </font>
    <font>
      <b/>
      <i/>
      <sz val="10"/>
      <name val="Tahoma"/>
      <family val="2"/>
    </font>
    <font>
      <b/>
      <i/>
      <sz val="10"/>
      <name val="Arial"/>
      <family val="2"/>
    </font>
    <font>
      <u/>
      <sz val="10"/>
      <name val="Tahoma"/>
      <family val="2"/>
    </font>
    <font>
      <sz val="10"/>
      <color indexed="9"/>
      <name val="Tahoma"/>
      <family val="2"/>
    </font>
    <font>
      <sz val="10"/>
      <name val="Arial"/>
      <family val="2"/>
    </font>
    <font>
      <b/>
      <sz val="11"/>
      <color indexed="8"/>
      <name val="Tahoma"/>
      <family val="2"/>
    </font>
    <font>
      <b/>
      <sz val="18"/>
      <color indexed="56"/>
      <name val="Tahoma"/>
      <family val="2"/>
    </font>
    <font>
      <sz val="11"/>
      <name val="Calibri"/>
      <family val="2"/>
    </font>
    <font>
      <sz val="11"/>
      <name val="Tahoma"/>
      <family val="2"/>
    </font>
    <font>
      <sz val="10"/>
      <name val="Calibri"/>
      <family val="2"/>
    </font>
    <font>
      <sz val="8"/>
      <name val="Tahoma"/>
      <family val="2"/>
    </font>
    <font>
      <b/>
      <sz val="12"/>
      <color theme="1"/>
      <name val="Tahoma"/>
      <family val="2"/>
    </font>
    <font>
      <sz val="12"/>
      <color theme="1"/>
      <name val="Tahoma"/>
      <family val="2"/>
    </font>
    <font>
      <sz val="10"/>
      <color theme="5" tint="-0.249977111117893"/>
      <name val="Tahoma"/>
      <family val="2"/>
    </font>
    <font>
      <b/>
      <sz val="12"/>
      <color theme="0"/>
      <name val="Tahoma"/>
      <family val="2"/>
    </font>
    <font>
      <b/>
      <sz val="12"/>
      <color rgb="FFFFFF00"/>
      <name val="Tahoma"/>
      <family val="2"/>
    </font>
    <font>
      <sz val="12"/>
      <color rgb="FFFF0000"/>
      <name val="Tahoma"/>
      <family val="2"/>
    </font>
    <font>
      <sz val="10"/>
      <color rgb="FFFF0000"/>
      <name val="Tahoma"/>
      <family val="2"/>
    </font>
    <font>
      <b/>
      <sz val="24"/>
      <color theme="0"/>
      <name val="Tahoma"/>
      <family val="2"/>
    </font>
    <font>
      <b/>
      <sz val="20"/>
      <color rgb="FFFFFF00"/>
      <name val="Tahoma"/>
      <family val="2"/>
    </font>
    <font>
      <b/>
      <sz val="16"/>
      <color theme="0"/>
      <name val="Tahoma"/>
      <family val="2"/>
    </font>
    <font>
      <sz val="20"/>
      <color theme="0"/>
      <name val="Tahoma"/>
      <family val="2"/>
    </font>
    <font>
      <b/>
      <sz val="16"/>
      <color indexed="9"/>
      <name val="Tahoma"/>
      <family val="2"/>
    </font>
    <font>
      <b/>
      <sz val="8"/>
      <name val="Tahoma"/>
      <family val="2"/>
    </font>
    <font>
      <b/>
      <vertAlign val="superscript"/>
      <sz val="8"/>
      <name val="Tahoma"/>
      <family val="2"/>
    </font>
    <font>
      <b/>
      <vertAlign val="superscript"/>
      <sz val="12"/>
      <name val="Tahoma"/>
      <family val="2"/>
    </font>
    <font>
      <sz val="10"/>
      <color rgb="FF000000"/>
      <name val="Arial"/>
      <family val="2"/>
    </font>
    <font>
      <sz val="9"/>
      <color indexed="81"/>
      <name val="Tahoma"/>
      <family val="2"/>
    </font>
    <font>
      <b/>
      <sz val="9"/>
      <color indexed="81"/>
      <name val="Tahoma"/>
      <family val="2"/>
    </font>
    <font>
      <b/>
      <sz val="10"/>
      <color rgb="FFFF0000"/>
      <name val="Tahoma"/>
      <family val="2"/>
    </font>
    <font>
      <strike/>
      <sz val="10"/>
      <name val="Arial"/>
      <family val="2"/>
    </font>
    <font>
      <strike/>
      <sz val="10"/>
      <color rgb="FF7030A0"/>
      <name val="Arial"/>
      <family val="2"/>
    </font>
    <font>
      <sz val="14"/>
      <name val="Tahoma"/>
      <family val="2"/>
    </font>
    <font>
      <strike/>
      <sz val="12"/>
      <color rgb="FF7030A0"/>
      <name val="Cambria"/>
      <family val="1"/>
    </font>
    <font>
      <b/>
      <sz val="12"/>
      <name val="Calibri"/>
      <family val="2"/>
    </font>
    <font>
      <b/>
      <sz val="12"/>
      <color rgb="FFFF0000"/>
      <name val="Tahoma"/>
      <family val="2"/>
    </font>
    <font>
      <b/>
      <sz val="22"/>
      <color theme="0"/>
      <name val="Tahoma"/>
      <family val="2"/>
    </font>
    <font>
      <b/>
      <sz val="14"/>
      <color indexed="56"/>
      <name val="Tahoma"/>
      <family val="2"/>
    </font>
    <font>
      <b/>
      <sz val="11"/>
      <color indexed="56"/>
      <name val="Tahoma"/>
      <family val="2"/>
    </font>
    <font>
      <b/>
      <sz val="11"/>
      <name val="Tahoma"/>
      <family val="2"/>
    </font>
    <font>
      <b/>
      <sz val="11"/>
      <color indexed="10"/>
      <name val="Tahoma"/>
      <family val="2"/>
    </font>
    <font>
      <sz val="16"/>
      <color rgb="FFFF0000"/>
      <name val="Tahoma"/>
      <family val="2"/>
    </font>
    <font>
      <b/>
      <sz val="16"/>
      <name val="Tahoma"/>
      <family val="2"/>
    </font>
    <font>
      <b/>
      <sz val="20"/>
      <name val="Tahoma"/>
      <family val="2"/>
    </font>
    <font>
      <sz val="11"/>
      <color rgb="FFFF0000"/>
      <name val="Tahoma"/>
      <family val="2"/>
    </font>
    <font>
      <sz val="12"/>
      <color rgb="FF0070C0"/>
      <name val="Tahoma"/>
      <family val="2"/>
    </font>
  </fonts>
  <fills count="35">
    <fill>
      <patternFill patternType="none"/>
    </fill>
    <fill>
      <patternFill patternType="gray125"/>
    </fill>
    <fill>
      <patternFill patternType="solid">
        <fgColor indexed="34"/>
        <bgColor indexed="43"/>
      </patternFill>
    </fill>
    <fill>
      <patternFill patternType="solid">
        <fgColor indexed="43"/>
        <bgColor indexed="26"/>
      </patternFill>
    </fill>
    <fill>
      <patternFill patternType="solid">
        <fgColor indexed="42"/>
        <bgColor indexed="27"/>
      </patternFill>
    </fill>
    <fill>
      <patternFill patternType="solid">
        <fgColor indexed="47"/>
        <bgColor indexed="22"/>
      </patternFill>
    </fill>
    <fill>
      <patternFill patternType="solid">
        <fgColor indexed="51"/>
        <bgColor indexed="13"/>
      </patternFill>
    </fill>
    <fill>
      <patternFill patternType="solid">
        <fgColor indexed="13"/>
        <bgColor indexed="34"/>
      </patternFill>
    </fill>
    <fill>
      <patternFill patternType="solid">
        <fgColor rgb="FF0070C0"/>
        <bgColor indexed="20"/>
      </patternFill>
    </fill>
    <fill>
      <patternFill patternType="solid">
        <fgColor theme="0" tint="-0.14999847407452621"/>
        <bgColor indexed="64"/>
      </patternFill>
    </fill>
    <fill>
      <patternFill patternType="solid">
        <fgColor rgb="FFFFFF99"/>
        <bgColor indexed="43"/>
      </patternFill>
    </fill>
    <fill>
      <patternFill patternType="solid">
        <fgColor rgb="FF0070C0"/>
        <bgColor indexed="57"/>
      </patternFill>
    </fill>
    <fill>
      <patternFill patternType="solid">
        <fgColor rgb="FFFFFF99"/>
        <bgColor indexed="64"/>
      </patternFill>
    </fill>
    <fill>
      <patternFill patternType="solid">
        <fgColor theme="0"/>
        <bgColor indexed="43"/>
      </patternFill>
    </fill>
    <fill>
      <patternFill patternType="solid">
        <fgColor rgb="FF0070C0"/>
        <bgColor indexed="55"/>
      </patternFill>
    </fill>
    <fill>
      <patternFill patternType="solid">
        <fgColor rgb="FF0070C0"/>
        <bgColor indexed="64"/>
      </patternFill>
    </fill>
    <fill>
      <patternFill patternType="solid">
        <fgColor theme="5"/>
        <bgColor indexed="33"/>
      </patternFill>
    </fill>
    <fill>
      <patternFill patternType="solid">
        <fgColor theme="4" tint="0.39997558519241921"/>
        <bgColor indexed="35"/>
      </patternFill>
    </fill>
    <fill>
      <patternFill patternType="solid">
        <fgColor theme="9"/>
        <bgColor indexed="49"/>
      </patternFill>
    </fill>
    <fill>
      <patternFill patternType="solid">
        <fgColor theme="6" tint="0.39997558519241921"/>
        <bgColor indexed="34"/>
      </patternFill>
    </fill>
    <fill>
      <patternFill patternType="solid">
        <fgColor theme="7" tint="0.39997558519241921"/>
        <bgColor indexed="23"/>
      </patternFill>
    </fill>
    <fill>
      <patternFill patternType="solid">
        <fgColor rgb="FFFFFF99"/>
        <bgColor indexed="23"/>
      </patternFill>
    </fill>
    <fill>
      <patternFill patternType="solid">
        <fgColor theme="0" tint="-0.14999847407452621"/>
        <bgColor indexed="26"/>
      </patternFill>
    </fill>
    <fill>
      <patternFill patternType="solid">
        <fgColor rgb="FFFFFF99"/>
        <bgColor indexed="53"/>
      </patternFill>
    </fill>
    <fill>
      <patternFill patternType="solid">
        <fgColor theme="6" tint="0.39997558519241921"/>
        <bgColor indexed="41"/>
      </patternFill>
    </fill>
    <fill>
      <patternFill patternType="solid">
        <fgColor theme="0" tint="-0.14999847407452621"/>
        <bgColor indexed="27"/>
      </patternFill>
    </fill>
    <fill>
      <patternFill patternType="solid">
        <fgColor theme="7" tint="0.59999389629810485"/>
        <bgColor indexed="41"/>
      </patternFill>
    </fill>
    <fill>
      <patternFill patternType="solid">
        <fgColor theme="4" tint="0.39997558519241921"/>
        <bgColor indexed="41"/>
      </patternFill>
    </fill>
    <fill>
      <patternFill patternType="solid">
        <fgColor theme="9"/>
        <bgColor indexed="41"/>
      </patternFill>
    </fill>
    <fill>
      <patternFill patternType="solid">
        <fgColor theme="9"/>
        <bgColor indexed="35"/>
      </patternFill>
    </fill>
    <fill>
      <patternFill patternType="solid">
        <fgColor theme="7" tint="0.59999389629810485"/>
        <bgColor indexed="35"/>
      </patternFill>
    </fill>
    <fill>
      <patternFill patternType="solid">
        <fgColor theme="0" tint="-0.14999847407452621"/>
        <bgColor indexed="22"/>
      </patternFill>
    </fill>
    <fill>
      <patternFill patternType="solid">
        <fgColor rgb="FFFFFF00"/>
        <bgColor indexed="64"/>
      </patternFill>
    </fill>
    <fill>
      <patternFill patternType="solid">
        <fgColor theme="7" tint="-0.249977111117893"/>
        <bgColor indexed="27"/>
      </patternFill>
    </fill>
    <fill>
      <patternFill patternType="solid">
        <fgColor theme="7" tint="-0.249977111117893"/>
        <bgColor indexed="22"/>
      </patternFill>
    </fill>
  </fills>
  <borders count="175">
    <border>
      <left/>
      <right/>
      <top/>
      <bottom/>
      <diagonal/>
    </border>
    <border>
      <left style="hair">
        <color indexed="8"/>
      </left>
      <right/>
      <top/>
      <bottom/>
      <diagonal/>
    </border>
    <border>
      <left style="hair">
        <color indexed="8"/>
      </left>
      <right style="hair">
        <color indexed="8"/>
      </right>
      <top style="hair">
        <color indexed="8"/>
      </top>
      <bottom style="hair">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thick">
        <color indexed="8"/>
      </bottom>
      <diagonal/>
    </border>
    <border>
      <left style="hair">
        <color indexed="8"/>
      </left>
      <right style="thick">
        <color indexed="8"/>
      </right>
      <top style="hair">
        <color indexed="8"/>
      </top>
      <bottom style="hair">
        <color indexed="8"/>
      </bottom>
      <diagonal/>
    </border>
    <border>
      <left style="hair">
        <color indexed="8"/>
      </left>
      <right style="thick">
        <color indexed="8"/>
      </right>
      <top style="hair">
        <color indexed="8"/>
      </top>
      <bottom style="thick">
        <color indexed="8"/>
      </bottom>
      <diagonal/>
    </border>
    <border>
      <left style="hair">
        <color indexed="8"/>
      </left>
      <right style="thick">
        <color indexed="8"/>
      </right>
      <top style="thick">
        <color indexed="8"/>
      </top>
      <bottom style="hair">
        <color indexed="8"/>
      </bottom>
      <diagonal/>
    </border>
    <border>
      <left style="thin">
        <color indexed="8"/>
      </left>
      <right style="thin">
        <color indexed="8"/>
      </right>
      <top style="thin">
        <color indexed="8"/>
      </top>
      <bottom style="thin">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style="medium">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8"/>
      </right>
      <top style="thick">
        <color indexed="64"/>
      </top>
      <bottom style="hair">
        <color indexed="8"/>
      </bottom>
      <diagonal/>
    </border>
    <border>
      <left style="thick">
        <color indexed="64"/>
      </left>
      <right/>
      <top/>
      <bottom/>
      <diagonal/>
    </border>
    <border>
      <left style="hair">
        <color indexed="8"/>
      </left>
      <right style="hair">
        <color indexed="8"/>
      </right>
      <top style="hair">
        <color indexed="8"/>
      </top>
      <bottom style="thick">
        <color indexed="64"/>
      </bottom>
      <diagonal/>
    </border>
    <border>
      <left style="hair">
        <color indexed="8"/>
      </left>
      <right/>
      <top style="hair">
        <color indexed="8"/>
      </top>
      <bottom style="thick">
        <color indexed="64"/>
      </bottom>
      <diagonal/>
    </border>
    <border>
      <left/>
      <right style="hair">
        <color indexed="8"/>
      </right>
      <top style="hair">
        <color indexed="8"/>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bottom style="hair">
        <color indexed="64"/>
      </bottom>
      <diagonal/>
    </border>
    <border>
      <left/>
      <right style="hair">
        <color indexed="8"/>
      </right>
      <top/>
      <bottom style="hair">
        <color indexed="8"/>
      </bottom>
      <diagonal/>
    </border>
    <border>
      <left style="hair">
        <color indexed="64"/>
      </left>
      <right/>
      <top style="hair">
        <color indexed="64"/>
      </top>
      <bottom style="thick">
        <color indexed="64"/>
      </bottom>
      <diagonal/>
    </border>
    <border>
      <left style="hair">
        <color indexed="8"/>
      </left>
      <right style="thick">
        <color indexed="8"/>
      </right>
      <top style="hair">
        <color indexed="64"/>
      </top>
      <bottom style="hair">
        <color indexed="8"/>
      </bottom>
      <diagonal/>
    </border>
    <border>
      <left style="thick">
        <color indexed="64"/>
      </left>
      <right style="hair">
        <color indexed="64"/>
      </right>
      <top style="hair">
        <color indexed="64"/>
      </top>
      <bottom style="thick">
        <color indexed="8"/>
      </bottom>
      <diagonal/>
    </border>
    <border>
      <left style="thick">
        <color indexed="64"/>
      </left>
      <right style="hair">
        <color indexed="64"/>
      </right>
      <top style="hair">
        <color indexed="64"/>
      </top>
      <bottom/>
      <diagonal/>
    </border>
    <border>
      <left style="thick">
        <color indexed="64"/>
      </left>
      <right style="hair">
        <color indexed="64"/>
      </right>
      <top style="hair">
        <color indexed="8"/>
      </top>
      <bottom/>
      <diagonal/>
    </border>
    <border>
      <left/>
      <right/>
      <top style="thick">
        <color indexed="8"/>
      </top>
      <bottom style="hair">
        <color indexed="8"/>
      </bottom>
      <diagonal/>
    </border>
    <border>
      <left style="hair">
        <color indexed="8"/>
      </left>
      <right style="hair">
        <color indexed="8"/>
      </right>
      <top style="thick">
        <color indexed="8"/>
      </top>
      <bottom style="hair">
        <color indexed="8"/>
      </bottom>
      <diagonal/>
    </border>
    <border>
      <left style="hair">
        <color indexed="8"/>
      </left>
      <right style="thick">
        <color indexed="8"/>
      </right>
      <top/>
      <bottom style="hair">
        <color indexed="8"/>
      </bottom>
      <diagonal/>
    </border>
    <border>
      <left style="hair">
        <color indexed="8"/>
      </left>
      <right style="thick">
        <color indexed="8"/>
      </right>
      <top style="hair">
        <color indexed="8"/>
      </top>
      <bottom/>
      <diagonal/>
    </border>
    <border>
      <left style="hair">
        <color indexed="8"/>
      </left>
      <right style="hair">
        <color indexed="8"/>
      </right>
      <top/>
      <bottom style="hair">
        <color indexed="8"/>
      </bottom>
      <diagonal/>
    </border>
    <border>
      <left style="hair">
        <color indexed="8"/>
      </left>
      <right style="hair">
        <color indexed="8"/>
      </right>
      <top style="hair">
        <color indexed="64"/>
      </top>
      <bottom/>
      <diagonal/>
    </border>
    <border>
      <left style="hair">
        <color indexed="8"/>
      </left>
      <right style="hair">
        <color indexed="8"/>
      </right>
      <top style="hair">
        <color indexed="64"/>
      </top>
      <bottom style="hair">
        <color indexed="8"/>
      </bottom>
      <diagonal/>
    </border>
    <border>
      <left style="hair">
        <color indexed="8"/>
      </left>
      <right style="hair">
        <color indexed="8"/>
      </right>
      <top style="hair">
        <color indexed="8"/>
      </top>
      <bottom style="hair">
        <color indexed="64"/>
      </bottom>
      <diagonal/>
    </border>
    <border>
      <left style="hair">
        <color indexed="8"/>
      </left>
      <right style="hair">
        <color indexed="8"/>
      </right>
      <top/>
      <bottom/>
      <diagonal/>
    </border>
    <border>
      <left style="hair">
        <color indexed="8"/>
      </left>
      <right style="thick">
        <color indexed="64"/>
      </right>
      <top style="hair">
        <color indexed="8"/>
      </top>
      <bottom style="thick">
        <color indexed="64"/>
      </bottom>
      <diagonal/>
    </border>
    <border>
      <left style="hair">
        <color indexed="8"/>
      </left>
      <right style="hair">
        <color indexed="64"/>
      </right>
      <top style="hair">
        <color indexed="64"/>
      </top>
      <bottom style="hair">
        <color indexed="64"/>
      </bottom>
      <diagonal/>
    </border>
    <border>
      <left style="hair">
        <color indexed="8"/>
      </left>
      <right/>
      <top style="hair">
        <color indexed="8"/>
      </top>
      <bottom style="hair">
        <color indexed="64"/>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thick">
        <color indexed="64"/>
      </left>
      <right style="hair">
        <color indexed="8"/>
      </right>
      <top style="hair">
        <color indexed="8"/>
      </top>
      <bottom style="thick">
        <color indexed="64"/>
      </bottom>
      <diagonal/>
    </border>
    <border>
      <left style="hair">
        <color indexed="8"/>
      </left>
      <right style="thick">
        <color indexed="8"/>
      </right>
      <top style="hair">
        <color indexed="8"/>
      </top>
      <bottom style="thick">
        <color indexed="64"/>
      </bottom>
      <diagonal/>
    </border>
    <border>
      <left style="hair">
        <color indexed="8"/>
      </left>
      <right style="hair">
        <color indexed="8"/>
      </right>
      <top/>
      <bottom style="thick">
        <color indexed="64"/>
      </bottom>
      <diagonal/>
    </border>
    <border>
      <left/>
      <right/>
      <top style="hair">
        <color indexed="64"/>
      </top>
      <bottom/>
      <diagonal/>
    </border>
    <border>
      <left style="hair">
        <color indexed="64"/>
      </left>
      <right style="hair">
        <color indexed="64"/>
      </right>
      <top style="hair">
        <color indexed="64"/>
      </top>
      <bottom/>
      <diagonal/>
    </border>
    <border>
      <left/>
      <right style="hair">
        <color indexed="8"/>
      </right>
      <top style="hair">
        <color indexed="8"/>
      </top>
      <bottom/>
      <diagonal/>
    </border>
    <border>
      <left style="thick">
        <color indexed="64"/>
      </left>
      <right style="hair">
        <color indexed="8"/>
      </right>
      <top style="hair">
        <color indexed="64"/>
      </top>
      <bottom style="hair">
        <color indexed="8"/>
      </bottom>
      <diagonal/>
    </border>
    <border>
      <left style="thick">
        <color indexed="64"/>
      </left>
      <right style="hair">
        <color indexed="8"/>
      </right>
      <top style="hair">
        <color indexed="8"/>
      </top>
      <bottom style="hair">
        <color indexed="64"/>
      </bottom>
      <diagonal/>
    </border>
    <border>
      <left style="hair">
        <color indexed="8"/>
      </left>
      <right style="thick">
        <color indexed="8"/>
      </right>
      <top/>
      <bottom/>
      <diagonal/>
    </border>
    <border>
      <left/>
      <right style="hair">
        <color indexed="8"/>
      </right>
      <top style="hair">
        <color indexed="64"/>
      </top>
      <bottom style="hair">
        <color indexed="64"/>
      </bottom>
      <diagonal/>
    </border>
    <border>
      <left style="hair">
        <color indexed="8"/>
      </left>
      <right style="hair">
        <color indexed="64"/>
      </right>
      <top style="hair">
        <color indexed="64"/>
      </top>
      <bottom style="thick">
        <color indexed="64"/>
      </bottom>
      <diagonal/>
    </border>
    <border>
      <left style="hair">
        <color indexed="8"/>
      </left>
      <right style="hair">
        <color indexed="8"/>
      </right>
      <top/>
      <bottom style="hair">
        <color indexed="64"/>
      </bottom>
      <diagonal/>
    </border>
    <border>
      <left style="hair">
        <color indexed="8"/>
      </left>
      <right style="hair">
        <color indexed="8"/>
      </right>
      <top style="thick">
        <color indexed="64"/>
      </top>
      <bottom style="hair">
        <color indexed="64"/>
      </bottom>
      <diagonal/>
    </border>
    <border>
      <left style="hair">
        <color indexed="8"/>
      </left>
      <right style="thick">
        <color indexed="8"/>
      </right>
      <top/>
      <bottom style="thick">
        <color indexed="8"/>
      </bottom>
      <diagonal/>
    </border>
    <border>
      <left/>
      <right style="hair">
        <color indexed="8"/>
      </right>
      <top style="thick">
        <color indexed="8"/>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medium">
        <color indexed="8"/>
      </bottom>
      <diagonal/>
    </border>
    <border>
      <left style="medium">
        <color indexed="8"/>
      </left>
      <right style="hair">
        <color indexed="8"/>
      </right>
      <top style="medium">
        <color indexed="8"/>
      </top>
      <bottom style="medium">
        <color indexed="8"/>
      </bottom>
      <diagonal/>
    </border>
    <border>
      <left style="hair">
        <color indexed="8"/>
      </left>
      <right style="hair">
        <color indexed="8"/>
      </right>
      <top style="medium">
        <color indexed="8"/>
      </top>
      <bottom style="hair">
        <color indexed="8"/>
      </bottom>
      <diagonal/>
    </border>
    <border>
      <left style="hair">
        <color indexed="8"/>
      </left>
      <right/>
      <top/>
      <bottom style="medium">
        <color indexed="8"/>
      </bottom>
      <diagonal/>
    </border>
    <border>
      <left style="hair">
        <color indexed="8"/>
      </left>
      <right style="hair">
        <color indexed="8"/>
      </right>
      <top/>
      <bottom style="medium">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style="hair">
        <color indexed="8"/>
      </left>
      <right/>
      <top style="hair">
        <color indexed="8"/>
      </top>
      <bottom/>
      <diagonal/>
    </border>
    <border>
      <left/>
      <right style="hair">
        <color indexed="8"/>
      </right>
      <top style="hair">
        <color indexed="8"/>
      </top>
      <bottom style="medium">
        <color indexed="8"/>
      </bottom>
      <diagonal/>
    </border>
    <border>
      <left style="medium">
        <color indexed="8"/>
      </left>
      <right/>
      <top style="medium">
        <color indexed="8"/>
      </top>
      <bottom style="medium">
        <color indexed="8"/>
      </bottom>
      <diagonal/>
    </border>
    <border>
      <left/>
      <right style="hair">
        <color indexed="8"/>
      </right>
      <top style="medium">
        <color indexed="8"/>
      </top>
      <bottom style="hair">
        <color indexed="8"/>
      </bottom>
      <diagonal/>
    </border>
    <border>
      <left/>
      <right/>
      <top style="hair">
        <color indexed="8"/>
      </top>
      <bottom style="hair">
        <color indexed="8"/>
      </bottom>
      <diagonal/>
    </border>
    <border>
      <left style="thick">
        <color indexed="64"/>
      </left>
      <right style="hair">
        <color indexed="64"/>
      </right>
      <top/>
      <bottom/>
      <diagonal/>
    </border>
    <border>
      <left style="thick">
        <color indexed="64"/>
      </left>
      <right style="hair">
        <color indexed="64"/>
      </right>
      <top/>
      <bottom style="hair">
        <color indexed="8"/>
      </bottom>
      <diagonal/>
    </border>
    <border>
      <left style="hair">
        <color indexed="64"/>
      </left>
      <right style="hair">
        <color indexed="8"/>
      </right>
      <top style="hair">
        <color indexed="64"/>
      </top>
      <bottom/>
      <diagonal/>
    </border>
    <border>
      <left style="hair">
        <color indexed="64"/>
      </left>
      <right style="hair">
        <color indexed="8"/>
      </right>
      <top/>
      <bottom/>
      <diagonal/>
    </border>
    <border>
      <left style="hair">
        <color indexed="64"/>
      </left>
      <right style="hair">
        <color indexed="8"/>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thick">
        <color indexed="64"/>
      </bottom>
      <diagonal/>
    </border>
    <border>
      <left style="thick">
        <color indexed="8"/>
      </left>
      <right style="thick">
        <color indexed="64"/>
      </right>
      <top style="thick">
        <color indexed="8"/>
      </top>
      <bottom/>
      <diagonal/>
    </border>
    <border>
      <left style="thick">
        <color indexed="8"/>
      </left>
      <right style="thick">
        <color indexed="64"/>
      </right>
      <top/>
      <bottom/>
      <diagonal/>
    </border>
    <border>
      <left style="thick">
        <color indexed="8"/>
      </left>
      <right style="thick">
        <color indexed="64"/>
      </right>
      <top/>
      <bottom style="thick">
        <color indexed="8"/>
      </bottom>
      <diagonal/>
    </border>
    <border>
      <left style="thick">
        <color indexed="64"/>
      </left>
      <right style="hair">
        <color indexed="64"/>
      </right>
      <top style="thick">
        <color indexed="8"/>
      </top>
      <bottom/>
      <diagonal/>
    </border>
    <border>
      <left style="thick">
        <color indexed="64"/>
      </left>
      <right style="hair">
        <color indexed="64"/>
      </right>
      <top style="hair">
        <color indexed="8"/>
      </top>
      <bottom style="thick">
        <color indexed="8"/>
      </bottom>
      <diagonal/>
    </border>
    <border>
      <left style="hair">
        <color indexed="64"/>
      </left>
      <right style="hair">
        <color indexed="8"/>
      </right>
      <top style="hair">
        <color indexed="8"/>
      </top>
      <bottom/>
      <diagonal/>
    </border>
    <border>
      <left style="hair">
        <color indexed="64"/>
      </left>
      <right style="hair">
        <color indexed="8"/>
      </right>
      <top/>
      <bottom style="hair">
        <color indexed="64"/>
      </bottom>
      <diagonal/>
    </border>
    <border>
      <left/>
      <right/>
      <top style="hair">
        <color indexed="8"/>
      </top>
      <bottom style="thick">
        <color indexed="64"/>
      </bottom>
      <diagonal/>
    </border>
    <border>
      <left style="hair">
        <color indexed="64"/>
      </left>
      <right style="hair">
        <color indexed="8"/>
      </right>
      <top/>
      <bottom style="thick">
        <color indexed="8"/>
      </bottom>
      <diagonal/>
    </border>
    <border>
      <left/>
      <right/>
      <top style="thick">
        <color indexed="8"/>
      </top>
      <bottom/>
      <diagonal/>
    </border>
    <border>
      <left style="hair">
        <color indexed="64"/>
      </left>
      <right style="hair">
        <color indexed="8"/>
      </right>
      <top style="thick">
        <color indexed="8"/>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8"/>
      </bottom>
      <diagonal/>
    </border>
    <border>
      <left/>
      <right style="thick">
        <color indexed="64"/>
      </right>
      <top style="thick">
        <color indexed="8"/>
      </top>
      <bottom/>
      <diagonal/>
    </border>
    <border>
      <left/>
      <right style="thick">
        <color indexed="64"/>
      </right>
      <top/>
      <bottom/>
      <diagonal/>
    </border>
    <border>
      <left/>
      <right/>
      <top/>
      <bottom style="hair">
        <color indexed="8"/>
      </bottom>
      <diagonal/>
    </border>
    <border>
      <left/>
      <right/>
      <top style="hair">
        <color indexed="8"/>
      </top>
      <bottom/>
      <diagonal/>
    </border>
    <border>
      <left style="hair">
        <color indexed="64"/>
      </left>
      <right style="hair">
        <color indexed="8"/>
      </right>
      <top/>
      <bottom style="thick">
        <color indexed="64"/>
      </bottom>
      <diagonal/>
    </border>
    <border>
      <left/>
      <right style="hair">
        <color indexed="64"/>
      </right>
      <top/>
      <bottom style="hair">
        <color indexed="8"/>
      </bottom>
      <diagonal/>
    </border>
    <border>
      <left style="thick">
        <color indexed="64"/>
      </left>
      <right style="hair">
        <color indexed="64"/>
      </right>
      <top/>
      <bottom style="hair">
        <color indexed="64"/>
      </bottom>
      <diagonal/>
    </border>
    <border>
      <left style="hair">
        <color indexed="64"/>
      </left>
      <right style="hair">
        <color indexed="8"/>
      </right>
      <top style="hair">
        <color indexed="8"/>
      </top>
      <bottom style="thick">
        <color indexed="8"/>
      </bottom>
      <diagonal/>
    </border>
    <border>
      <left style="thick">
        <color indexed="8"/>
      </left>
      <right/>
      <top/>
      <bottom/>
      <diagonal/>
    </border>
    <border>
      <left style="thick">
        <color indexed="8"/>
      </left>
      <right style="thick">
        <color indexed="64"/>
      </right>
      <top style="thick">
        <color indexed="8"/>
      </top>
      <bottom style="thick">
        <color indexed="8"/>
      </bottom>
      <diagonal/>
    </border>
    <border>
      <left/>
      <right style="thick">
        <color indexed="64"/>
      </right>
      <top/>
      <bottom style="thick">
        <color indexed="8"/>
      </bottom>
      <diagonal/>
    </border>
    <border>
      <left style="hair">
        <color indexed="8"/>
      </left>
      <right/>
      <top/>
      <bottom style="hair">
        <color indexed="8"/>
      </bottom>
      <diagonal/>
    </border>
    <border>
      <left style="thick">
        <color indexed="64"/>
      </left>
      <right style="hair">
        <color indexed="8"/>
      </right>
      <top style="hair">
        <color indexed="8"/>
      </top>
      <bottom/>
      <diagonal/>
    </border>
    <border>
      <left style="thick">
        <color indexed="64"/>
      </left>
      <right style="hair">
        <color indexed="8"/>
      </right>
      <top/>
      <bottom style="hair">
        <color indexed="8"/>
      </bottom>
      <diagonal/>
    </border>
    <border>
      <left style="thick">
        <color indexed="64"/>
      </left>
      <right style="hair">
        <color indexed="8"/>
      </right>
      <top style="thick">
        <color indexed="64"/>
      </top>
      <bottom/>
      <diagonal/>
    </border>
    <border>
      <left style="hair">
        <color indexed="8"/>
      </left>
      <right style="thick">
        <color indexed="8"/>
      </right>
      <top style="thick">
        <color indexed="64"/>
      </top>
      <bottom/>
      <diagonal/>
    </border>
    <border>
      <left style="thick">
        <color indexed="64"/>
      </left>
      <right style="hair">
        <color indexed="8"/>
      </right>
      <top/>
      <bottom/>
      <diagonal/>
    </border>
    <border>
      <left style="hair">
        <color indexed="8"/>
      </left>
      <right style="thick">
        <color indexed="8"/>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top style="hair">
        <color indexed="8"/>
      </top>
      <bottom/>
      <diagonal/>
    </border>
    <border>
      <left style="thick">
        <color indexed="64"/>
      </left>
      <right style="hair">
        <color indexed="8"/>
      </right>
      <top/>
      <bottom style="thick">
        <color indexed="64"/>
      </bottom>
      <diagonal/>
    </border>
    <border>
      <left style="hair">
        <color indexed="64"/>
      </left>
      <right style="thick">
        <color indexed="64"/>
      </right>
      <top style="hair">
        <color indexed="64"/>
      </top>
      <bottom/>
      <diagonal/>
    </border>
    <border>
      <left style="hair">
        <color indexed="64"/>
      </left>
      <right style="thick">
        <color indexed="64"/>
      </right>
      <top/>
      <bottom style="hair">
        <color indexed="64"/>
      </bottom>
      <diagonal/>
    </border>
    <border>
      <left style="hair">
        <color indexed="64"/>
      </left>
      <right style="thick">
        <color indexed="8"/>
      </right>
      <top style="hair">
        <color indexed="8"/>
      </top>
      <bottom/>
      <diagonal/>
    </border>
    <border>
      <left style="hair">
        <color indexed="64"/>
      </left>
      <right style="thick">
        <color indexed="8"/>
      </right>
      <top/>
      <bottom style="thick">
        <color indexed="64"/>
      </bottom>
      <diagonal/>
    </border>
    <border>
      <left style="hair">
        <color indexed="8"/>
      </left>
      <right style="hair">
        <color indexed="8"/>
      </right>
      <top style="thick">
        <color indexed="64"/>
      </top>
      <bottom/>
      <diagonal/>
    </border>
    <border>
      <left/>
      <right style="thick">
        <color indexed="8"/>
      </right>
      <top style="hair">
        <color indexed="8"/>
      </top>
      <bottom/>
      <diagonal/>
    </border>
    <border>
      <left/>
      <right style="thick">
        <color indexed="8"/>
      </right>
      <top/>
      <bottom/>
      <diagonal/>
    </border>
    <border>
      <left/>
      <right style="thick">
        <color indexed="8"/>
      </right>
      <top/>
      <bottom style="hair">
        <color indexed="8"/>
      </bottom>
      <diagonal/>
    </border>
    <border>
      <left style="thin">
        <color indexed="8"/>
      </left>
      <right/>
      <top/>
      <bottom/>
      <diagonal/>
    </border>
    <border>
      <left style="hair">
        <color indexed="64"/>
      </left>
      <right/>
      <top style="hair">
        <color indexed="64"/>
      </top>
      <bottom/>
      <diagonal/>
    </border>
    <border>
      <left style="thick">
        <color indexed="64"/>
      </left>
      <right style="hair">
        <color indexed="8"/>
      </right>
      <top/>
      <bottom style="hair">
        <color indexed="64"/>
      </bottom>
      <diagonal/>
    </border>
    <border>
      <left style="hair">
        <color indexed="8"/>
      </left>
      <right style="thick">
        <color indexed="64"/>
      </right>
      <top style="hair">
        <color indexed="8"/>
      </top>
      <bottom/>
      <diagonal/>
    </border>
    <border>
      <left style="hair">
        <color indexed="8"/>
      </left>
      <right style="thick">
        <color indexed="64"/>
      </right>
      <top/>
      <bottom/>
      <diagonal/>
    </border>
    <border>
      <left style="hair">
        <color indexed="8"/>
      </left>
      <right style="thick">
        <color indexed="64"/>
      </right>
      <top/>
      <bottom style="hair">
        <color indexed="8"/>
      </bottom>
      <diagonal/>
    </border>
    <border>
      <left style="hair">
        <color indexed="8"/>
      </left>
      <right style="hair">
        <color indexed="64"/>
      </right>
      <top style="hair">
        <color indexed="8"/>
      </top>
      <bottom style="hair">
        <color indexed="64"/>
      </bottom>
      <diagonal/>
    </border>
    <border>
      <left style="thick">
        <color indexed="64"/>
      </left>
      <right style="thick">
        <color indexed="64"/>
      </right>
      <top style="thick">
        <color indexed="64"/>
      </top>
      <bottom style="thick">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8"/>
      </left>
      <right style="thick">
        <color indexed="64"/>
      </right>
      <top style="thick">
        <color indexed="64"/>
      </top>
      <bottom/>
      <diagonal/>
    </border>
    <border>
      <left style="hair">
        <color indexed="64"/>
      </left>
      <right style="hair">
        <color indexed="8"/>
      </right>
      <top style="thick">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hair">
        <color indexed="8"/>
      </left>
      <right/>
      <top style="hair">
        <color indexed="8"/>
      </top>
      <bottom style="thin">
        <color indexed="64"/>
      </bottom>
      <diagonal/>
    </border>
    <border>
      <left/>
      <right style="hair">
        <color indexed="8"/>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8"/>
      </left>
      <right style="medium">
        <color indexed="8"/>
      </right>
      <top style="hair">
        <color indexed="8"/>
      </top>
      <bottom/>
      <diagonal/>
    </border>
    <border>
      <left style="hair">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8"/>
      </left>
      <right style="medium">
        <color indexed="8"/>
      </right>
      <top/>
      <bottom style="medium">
        <color indexed="8"/>
      </bottom>
      <diagonal/>
    </border>
    <border>
      <left/>
      <right/>
      <top style="medium">
        <color indexed="8"/>
      </top>
      <bottom style="medium">
        <color indexed="64"/>
      </bottom>
      <diagonal/>
    </border>
    <border>
      <left style="thick">
        <color indexed="64"/>
      </left>
      <right style="hair">
        <color indexed="8"/>
      </right>
      <top style="hair">
        <color indexed="8"/>
      </top>
      <bottom style="thick">
        <color indexed="8"/>
      </bottom>
      <diagonal/>
    </border>
    <border>
      <left style="thick">
        <color indexed="64"/>
      </left>
      <right style="hair">
        <color indexed="8"/>
      </right>
      <top style="thick">
        <color indexed="8"/>
      </top>
      <bottom style="thick">
        <color indexed="64"/>
      </bottom>
      <diagonal/>
    </border>
    <border>
      <left style="hair">
        <color indexed="8"/>
      </left>
      <right style="hair">
        <color indexed="8"/>
      </right>
      <top style="thick">
        <color indexed="64"/>
      </top>
      <bottom style="hair">
        <color indexed="8"/>
      </bottom>
      <diagonal/>
    </border>
    <border>
      <left style="hair">
        <color indexed="8"/>
      </left>
      <right style="hair">
        <color indexed="8"/>
      </right>
      <top/>
      <bottom style="thick">
        <color indexed="8"/>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8"/>
      </right>
      <top style="hair">
        <color indexed="8"/>
      </top>
      <bottom style="hair">
        <color indexed="64"/>
      </bottom>
      <diagonal/>
    </border>
  </borders>
  <cellStyleXfs count="3">
    <xf numFmtId="0" fontId="0" fillId="0" borderId="0"/>
    <xf numFmtId="164" fontId="23" fillId="0" borderId="0" applyFont="0" applyFill="0" applyBorder="0" applyAlignment="0" applyProtection="0"/>
    <xf numFmtId="9" fontId="23" fillId="0" borderId="0" applyFont="0" applyFill="0" applyBorder="0" applyAlignment="0" applyProtection="0"/>
  </cellStyleXfs>
  <cellXfs count="567">
    <xf numFmtId="0" fontId="0" fillId="0" borderId="0" xfId="0"/>
    <xf numFmtId="0" fontId="3" fillId="0" borderId="0" xfId="0" applyFont="1" applyFill="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Fill="1" applyAlignment="1" applyProtection="1">
      <alignment vertical="top" wrapText="1"/>
      <protection locked="0"/>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10" fillId="0" borderId="0" xfId="0" applyFont="1" applyFill="1" applyAlignment="1" applyProtection="1">
      <alignment horizontal="left" vertical="top" wrapText="1"/>
      <protection locked="0"/>
    </xf>
    <xf numFmtId="0" fontId="16"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0" fillId="0" borderId="0" xfId="0" applyFont="1" applyFill="1" applyBorder="1" applyAlignment="1" applyProtection="1">
      <alignment vertical="top" wrapText="1"/>
      <protection locked="0"/>
    </xf>
    <xf numFmtId="0" fontId="16" fillId="0" borderId="0" xfId="0" applyFont="1" applyFill="1" applyAlignment="1" applyProtection="1">
      <alignment horizontal="center" vertical="center" wrapText="1"/>
      <protection locked="0"/>
    </xf>
    <xf numFmtId="0" fontId="11" fillId="0" borderId="0" xfId="0" applyFont="1" applyFill="1" applyAlignment="1" applyProtection="1">
      <alignment vertical="top" wrapText="1"/>
      <protection locked="0"/>
    </xf>
    <xf numFmtId="0" fontId="10" fillId="0" borderId="0" xfId="0" applyFont="1" applyAlignment="1">
      <alignment vertical="center" wrapText="1"/>
    </xf>
    <xf numFmtId="0" fontId="14" fillId="0" borderId="0" xfId="0" applyFont="1" applyAlignment="1">
      <alignment horizontal="center" vertical="center" wrapText="1"/>
    </xf>
    <xf numFmtId="0" fontId="10" fillId="0" borderId="0" xfId="0" applyFont="1" applyAlignment="1">
      <alignment wrapText="1"/>
    </xf>
    <xf numFmtId="0" fontId="2" fillId="0" borderId="0" xfId="0" applyFont="1" applyAlignment="1">
      <alignment wrapText="1"/>
    </xf>
    <xf numFmtId="0" fontId="10" fillId="0" borderId="0" xfId="0" applyFont="1"/>
    <xf numFmtId="0" fontId="13" fillId="0" borderId="0" xfId="0" applyFont="1"/>
    <xf numFmtId="0" fontId="3" fillId="0" borderId="0" xfId="0" applyFont="1"/>
    <xf numFmtId="0" fontId="2" fillId="0" borderId="0" xfId="0" applyFont="1" applyFill="1" applyAlignment="1" applyProtection="1">
      <alignment horizontal="left" vertical="top" wrapText="1"/>
      <protection locked="0"/>
    </xf>
    <xf numFmtId="0" fontId="5" fillId="8" borderId="2" xfId="0" applyFont="1" applyFill="1" applyBorder="1" applyAlignment="1" applyProtection="1">
      <alignment horizontal="center" vertical="center" wrapText="1"/>
    </xf>
    <xf numFmtId="0" fontId="26" fillId="0" borderId="0" xfId="0" applyFont="1" applyFill="1"/>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1" fillId="0" borderId="0" xfId="0" applyFont="1" applyFill="1" applyAlignment="1" applyProtection="1">
      <alignment horizontal="left" vertical="top" wrapText="1"/>
      <protection locked="0"/>
    </xf>
    <xf numFmtId="0" fontId="2" fillId="9" borderId="10" xfId="0" applyFont="1" applyFill="1" applyBorder="1" applyAlignment="1" applyProtection="1">
      <alignment horizontal="left" vertical="top" wrapText="1"/>
      <protection locked="0"/>
    </xf>
    <xf numFmtId="0" fontId="2" fillId="9" borderId="0" xfId="0" applyFont="1" applyFill="1" applyAlignment="1" applyProtection="1">
      <alignment horizontal="left" vertical="top" wrapText="1"/>
      <protection locked="0"/>
    </xf>
    <xf numFmtId="0" fontId="2" fillId="9" borderId="11" xfId="0" applyFont="1" applyFill="1" applyBorder="1" applyAlignment="1" applyProtection="1">
      <alignment horizontal="left" vertical="top" wrapText="1"/>
      <protection locked="0"/>
    </xf>
    <xf numFmtId="0" fontId="2" fillId="9" borderId="12" xfId="0" applyFont="1" applyFill="1" applyBorder="1" applyAlignment="1" applyProtection="1">
      <alignment horizontal="left" vertical="top" wrapText="1"/>
      <protection locked="0"/>
    </xf>
    <xf numFmtId="0" fontId="32" fillId="0" borderId="0" xfId="0" applyFont="1" applyFill="1" applyBorder="1" applyAlignment="1" applyProtection="1">
      <alignment horizontal="left" vertical="top" wrapText="1"/>
      <protection locked="0"/>
    </xf>
    <xf numFmtId="0" fontId="32" fillId="0" borderId="0" xfId="0" applyFont="1" applyFill="1" applyAlignment="1" applyProtection="1">
      <alignment horizontal="left" vertical="top" wrapText="1"/>
      <protection locked="0"/>
    </xf>
    <xf numFmtId="0" fontId="5" fillId="8" borderId="14" xfId="0" applyFont="1" applyFill="1" applyBorder="1" applyAlignment="1" applyProtection="1">
      <alignment horizontal="center" vertical="center" wrapText="1"/>
    </xf>
    <xf numFmtId="0" fontId="10" fillId="0" borderId="20" xfId="0" applyFont="1" applyFill="1" applyBorder="1" applyAlignment="1" applyProtection="1">
      <alignment vertical="top" wrapText="1"/>
      <protection locked="0"/>
    </xf>
    <xf numFmtId="0" fontId="5" fillId="8" borderId="21" xfId="0" applyFont="1" applyFill="1" applyBorder="1" applyAlignment="1" applyProtection="1">
      <alignment horizontal="center" vertical="center" wrapText="1"/>
    </xf>
    <xf numFmtId="0" fontId="5" fillId="8" borderId="22"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23" xfId="0" applyFont="1" applyFill="1" applyBorder="1" applyAlignment="1" applyProtection="1">
      <alignment horizontal="center" vertical="center" wrapText="1"/>
    </xf>
    <xf numFmtId="0" fontId="33" fillId="8" borderId="2" xfId="0" applyFont="1" applyFill="1" applyBorder="1" applyAlignment="1" applyProtection="1">
      <alignment horizontal="center" vertical="center" wrapText="1"/>
    </xf>
    <xf numFmtId="49" fontId="2" fillId="2" borderId="2" xfId="0" applyNumberFormat="1" applyFont="1" applyFill="1" applyBorder="1" applyAlignment="1" applyProtection="1">
      <alignment vertical="top" wrapText="1"/>
      <protection hidden="1"/>
    </xf>
    <xf numFmtId="0" fontId="16" fillId="10" borderId="30" xfId="0" applyFont="1" applyFill="1" applyBorder="1" applyAlignment="1" applyProtection="1">
      <alignment horizontal="center" vertical="center" wrapText="1"/>
    </xf>
    <xf numFmtId="0" fontId="10" fillId="10" borderId="2" xfId="0" applyFont="1" applyFill="1" applyBorder="1" applyAlignment="1">
      <alignment horizontal="left" vertical="top" wrapText="1" indent="1"/>
    </xf>
    <xf numFmtId="0" fontId="14" fillId="10" borderId="2" xfId="0" applyFont="1" applyFill="1" applyBorder="1" applyAlignment="1">
      <alignment horizontal="left" vertical="top" wrapText="1" indent="1"/>
    </xf>
    <xf numFmtId="0" fontId="2" fillId="9" borderId="2" xfId="0" applyFont="1" applyFill="1" applyBorder="1" applyAlignment="1" applyProtection="1">
      <alignment horizontal="center" vertical="top" wrapText="1"/>
      <protection locked="0"/>
    </xf>
    <xf numFmtId="0" fontId="2" fillId="9" borderId="24" xfId="0" applyFont="1" applyFill="1" applyBorder="1" applyAlignment="1" applyProtection="1">
      <alignment horizontal="center" vertical="top" wrapText="1"/>
      <protection locked="0"/>
    </xf>
    <xf numFmtId="0" fontId="27" fillId="10" borderId="35" xfId="0" applyFont="1" applyFill="1" applyBorder="1" applyAlignment="1" applyProtection="1">
      <alignment horizontal="center" vertical="center" wrapText="1"/>
    </xf>
    <xf numFmtId="0" fontId="27" fillId="10" borderId="5"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10" fillId="10" borderId="34" xfId="0" applyFont="1" applyFill="1" applyBorder="1" applyAlignment="1" applyProtection="1">
      <alignment horizontal="left" vertical="top" wrapText="1" indent="1"/>
    </xf>
    <xf numFmtId="0" fontId="3" fillId="10" borderId="34"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8" xfId="0" applyFont="1" applyFill="1" applyBorder="1" applyAlignment="1" applyProtection="1">
      <alignment horizontal="center" vertical="center" wrapText="1"/>
    </xf>
    <xf numFmtId="0" fontId="3" fillId="10" borderId="39" xfId="0" applyFont="1" applyFill="1" applyBorder="1" applyAlignment="1" applyProtection="1">
      <alignment horizontal="center" vertical="center" wrapText="1"/>
    </xf>
    <xf numFmtId="0" fontId="10" fillId="9" borderId="34" xfId="0" applyFont="1" applyFill="1" applyBorder="1" applyAlignment="1" applyProtection="1">
      <alignment horizontal="center" wrapText="1"/>
      <protection locked="0"/>
    </xf>
    <xf numFmtId="0" fontId="10" fillId="9" borderId="2" xfId="0" applyFont="1" applyFill="1" applyBorder="1" applyAlignment="1" applyProtection="1">
      <alignment horizontal="center" wrapText="1"/>
      <protection locked="0"/>
    </xf>
    <xf numFmtId="0" fontId="10" fillId="10" borderId="37" xfId="0" applyFont="1" applyFill="1" applyBorder="1" applyAlignment="1">
      <alignment horizontal="left" vertical="top" wrapText="1" indent="1"/>
    </xf>
    <xf numFmtId="0" fontId="2" fillId="9" borderId="37" xfId="0" applyFont="1" applyFill="1" applyBorder="1" applyAlignment="1" applyProtection="1">
      <alignment horizontal="center" vertical="top" wrapText="1"/>
      <protection locked="0"/>
    </xf>
    <xf numFmtId="0" fontId="10" fillId="9" borderId="37" xfId="0" applyFont="1" applyFill="1" applyBorder="1" applyAlignment="1" applyProtection="1">
      <alignment horizontal="center" wrapText="1"/>
      <protection locked="0"/>
    </xf>
    <xf numFmtId="0" fontId="10" fillId="0" borderId="20" xfId="0" applyFont="1" applyBorder="1"/>
    <xf numFmtId="0" fontId="10" fillId="10" borderId="21" xfId="0" applyFont="1" applyFill="1" applyBorder="1" applyAlignment="1">
      <alignment horizontal="left" vertical="top" wrapText="1" indent="1"/>
    </xf>
    <xf numFmtId="0" fontId="2" fillId="9" borderId="21" xfId="0" applyFont="1" applyFill="1" applyBorder="1" applyAlignment="1" applyProtection="1">
      <alignment horizontal="center" vertical="top" wrapText="1"/>
      <protection locked="0"/>
    </xf>
    <xf numFmtId="0" fontId="10" fillId="9" borderId="21" xfId="0" applyFont="1" applyFill="1" applyBorder="1" applyAlignment="1" applyProtection="1">
      <alignment horizontal="center" wrapText="1"/>
      <protection locked="0"/>
    </xf>
    <xf numFmtId="0" fontId="10" fillId="10" borderId="21" xfId="0" applyFont="1" applyFill="1" applyBorder="1" applyAlignment="1" applyProtection="1">
      <alignment horizontal="left" vertical="top" wrapText="1" indent="1"/>
    </xf>
    <xf numFmtId="0" fontId="3" fillId="10" borderId="21"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42" xfId="0" applyFont="1" applyFill="1" applyBorder="1" applyAlignment="1" applyProtection="1">
      <alignment horizontal="center" vertical="center" wrapText="1"/>
    </xf>
    <xf numFmtId="0" fontId="3" fillId="10" borderId="37" xfId="0" applyFont="1" applyFill="1" applyBorder="1" applyAlignment="1" applyProtection="1">
      <alignment horizontal="center" vertical="center" wrapText="1"/>
    </xf>
    <xf numFmtId="0" fontId="3" fillId="10" borderId="0" xfId="0" applyFont="1" applyFill="1" applyAlignment="1" applyProtection="1">
      <alignment horizontal="center" vertical="center" wrapText="1"/>
    </xf>
    <xf numFmtId="0" fontId="3" fillId="10" borderId="5" xfId="0" applyFont="1" applyFill="1" applyBorder="1" applyAlignment="1" applyProtection="1">
      <alignment horizontal="center" vertical="center"/>
    </xf>
    <xf numFmtId="0" fontId="3" fillId="10" borderId="40" xfId="0" applyFont="1" applyFill="1" applyBorder="1" applyAlignment="1" applyProtection="1">
      <alignment horizontal="center" vertical="center"/>
    </xf>
    <xf numFmtId="0" fontId="3" fillId="10" borderId="43" xfId="0" applyFont="1" applyFill="1" applyBorder="1" applyAlignment="1" applyProtection="1">
      <alignment horizontal="center" vertical="center" wrapText="1"/>
    </xf>
    <xf numFmtId="0" fontId="10" fillId="10" borderId="44" xfId="0" applyFont="1" applyFill="1" applyBorder="1" applyAlignment="1">
      <alignment horizontal="left" vertical="top" wrapText="1" indent="1"/>
    </xf>
    <xf numFmtId="9" fontId="2" fillId="9" borderId="2" xfId="0" applyNumberFormat="1" applyFont="1" applyFill="1" applyBorder="1" applyAlignment="1" applyProtection="1">
      <alignment horizontal="center" vertical="top" wrapText="1"/>
      <protection locked="0"/>
    </xf>
    <xf numFmtId="0" fontId="2" fillId="9" borderId="14" xfId="0" applyFont="1" applyFill="1" applyBorder="1" applyAlignment="1" applyProtection="1">
      <alignment horizontal="center" vertical="top" wrapText="1"/>
      <protection locked="0"/>
    </xf>
    <xf numFmtId="0" fontId="10" fillId="9" borderId="14" xfId="0" applyFont="1" applyFill="1" applyBorder="1" applyAlignment="1" applyProtection="1">
      <alignment horizontal="center" wrapText="1"/>
      <protection locked="0"/>
    </xf>
    <xf numFmtId="0" fontId="10" fillId="9" borderId="46" xfId="0" applyFont="1" applyFill="1" applyBorder="1" applyAlignment="1" applyProtection="1">
      <alignment horizontal="center" wrapText="1"/>
      <protection locked="0"/>
    </xf>
    <xf numFmtId="0" fontId="12" fillId="10" borderId="5" xfId="0" applyFont="1" applyFill="1" applyBorder="1" applyAlignment="1" applyProtection="1">
      <alignment horizontal="center" vertical="center"/>
    </xf>
    <xf numFmtId="0" fontId="10" fillId="10" borderId="14" xfId="0" applyFont="1" applyFill="1" applyBorder="1" applyAlignment="1">
      <alignment horizontal="left" vertical="top" wrapText="1" indent="1"/>
    </xf>
    <xf numFmtId="0" fontId="10" fillId="10" borderId="40" xfId="0" applyFont="1" applyFill="1" applyBorder="1" applyAlignment="1">
      <alignment horizontal="left" vertical="top" wrapText="1" indent="1"/>
    </xf>
    <xf numFmtId="0" fontId="2" fillId="9" borderId="40" xfId="0" applyFont="1" applyFill="1" applyBorder="1" applyAlignment="1" applyProtection="1">
      <alignment horizontal="center" vertical="top" wrapText="1"/>
      <protection locked="0"/>
    </xf>
    <xf numFmtId="0" fontId="10" fillId="9" borderId="40" xfId="0" applyFont="1" applyFill="1" applyBorder="1" applyAlignment="1" applyProtection="1">
      <alignment horizontal="center" wrapText="1"/>
      <protection locked="0"/>
    </xf>
    <xf numFmtId="0" fontId="16" fillId="10" borderId="23" xfId="0" applyFont="1" applyFill="1" applyBorder="1" applyAlignment="1">
      <alignment horizontal="center" vertical="center" wrapText="1"/>
    </xf>
    <xf numFmtId="0" fontId="14" fillId="10" borderId="37" xfId="0" applyFont="1" applyFill="1" applyBorder="1" applyAlignment="1">
      <alignment horizontal="center" vertical="center" wrapText="1"/>
    </xf>
    <xf numFmtId="0" fontId="3" fillId="10" borderId="35" xfId="0" applyNumberFormat="1" applyFont="1" applyFill="1" applyBorder="1" applyAlignment="1" applyProtection="1">
      <alignment horizontal="center" vertical="center"/>
    </xf>
    <xf numFmtId="0" fontId="16" fillId="10" borderId="4" xfId="0" applyFont="1" applyFill="1" applyBorder="1" applyAlignment="1">
      <alignment horizontal="center" vertical="center" wrapText="1"/>
    </xf>
    <xf numFmtId="0" fontId="16" fillId="10" borderId="47" xfId="0" applyFont="1" applyFill="1" applyBorder="1" applyAlignment="1">
      <alignment horizontal="center" vertical="center" wrapText="1"/>
    </xf>
    <xf numFmtId="0" fontId="3" fillId="10" borderId="48" xfId="0" applyFont="1" applyFill="1" applyBorder="1" applyAlignment="1" applyProtection="1">
      <alignment horizontal="center" vertical="center" wrapText="1"/>
    </xf>
    <xf numFmtId="9" fontId="2" fillId="9" borderId="21" xfId="0" applyNumberFormat="1" applyFont="1" applyFill="1" applyBorder="1" applyAlignment="1" applyProtection="1">
      <alignment horizontal="center" vertical="top" wrapText="1"/>
      <protection locked="0"/>
    </xf>
    <xf numFmtId="0" fontId="36" fillId="9" borderId="37" xfId="0" applyFont="1" applyFill="1" applyBorder="1" applyAlignment="1" applyProtection="1">
      <alignment horizontal="center" wrapText="1"/>
      <protection locked="0"/>
    </xf>
    <xf numFmtId="0" fontId="10" fillId="10" borderId="40" xfId="0" applyFont="1" applyFill="1" applyBorder="1" applyAlignment="1" applyProtection="1">
      <alignment horizontal="left" vertical="top" wrapText="1" indent="1"/>
    </xf>
    <xf numFmtId="0" fontId="10" fillId="10" borderId="2" xfId="0" applyNumberFormat="1" applyFont="1" applyFill="1" applyBorder="1" applyAlignment="1">
      <alignment horizontal="left" vertical="top" wrapText="1" indent="1"/>
    </xf>
    <xf numFmtId="0" fontId="10" fillId="10" borderId="4" xfId="0" applyFont="1" applyFill="1" applyBorder="1" applyAlignment="1">
      <alignment horizontal="left" vertical="top" wrapText="1" indent="1"/>
    </xf>
    <xf numFmtId="0" fontId="2" fillId="9" borderId="2" xfId="0" applyFont="1" applyFill="1" applyBorder="1" applyAlignment="1" applyProtection="1">
      <alignment horizontal="center" vertical="top" wrapText="1"/>
      <protection locked="0"/>
    </xf>
    <xf numFmtId="0" fontId="3" fillId="10" borderId="35" xfId="0" applyFont="1" applyFill="1" applyBorder="1" applyAlignment="1" applyProtection="1">
      <alignment horizontal="center" vertical="center" wrapText="1"/>
    </xf>
    <xf numFmtId="0" fontId="2" fillId="9" borderId="18" xfId="0" applyFont="1" applyFill="1" applyBorder="1" applyAlignment="1" applyProtection="1">
      <alignment horizontal="center" vertical="top" wrapText="1"/>
      <protection locked="0"/>
    </xf>
    <xf numFmtId="0" fontId="14" fillId="10" borderId="39" xfId="0" applyFont="1" applyFill="1" applyBorder="1" applyAlignment="1">
      <alignment horizontal="left" vertical="top" wrapText="1" indent="1"/>
    </xf>
    <xf numFmtId="0" fontId="16" fillId="10" borderId="53" xfId="0" applyFont="1" applyFill="1" applyBorder="1" applyAlignment="1">
      <alignment horizontal="center" vertical="center" wrapText="1"/>
    </xf>
    <xf numFmtId="0" fontId="10" fillId="10" borderId="41" xfId="0" applyFont="1" applyFill="1" applyBorder="1" applyAlignment="1">
      <alignment horizontal="left" vertical="top" wrapText="1" indent="1"/>
    </xf>
    <xf numFmtId="0" fontId="16" fillId="10" borderId="54" xfId="0" applyFont="1" applyFill="1" applyBorder="1" applyAlignment="1">
      <alignment horizontal="center" vertical="center" wrapText="1"/>
    </xf>
    <xf numFmtId="0" fontId="10" fillId="10" borderId="24" xfId="0" applyFont="1" applyFill="1" applyBorder="1" applyAlignment="1">
      <alignment horizontal="left" vertical="top" wrapText="1" indent="1"/>
    </xf>
    <xf numFmtId="0" fontId="10" fillId="10" borderId="49" xfId="0" applyFont="1" applyFill="1" applyBorder="1" applyAlignment="1">
      <alignment horizontal="left" vertical="top" wrapText="1" indent="1"/>
    </xf>
    <xf numFmtId="0" fontId="28" fillId="9" borderId="2" xfId="0" applyFont="1" applyFill="1" applyBorder="1" applyAlignment="1" applyProtection="1">
      <alignment horizontal="center" wrapText="1"/>
      <protection locked="0"/>
    </xf>
    <xf numFmtId="0" fontId="10" fillId="9" borderId="0" xfId="0" applyFont="1" applyFill="1" applyBorder="1" applyAlignment="1" applyProtection="1">
      <alignment horizontal="center" wrapText="1"/>
      <protection locked="0"/>
    </xf>
    <xf numFmtId="0" fontId="3" fillId="10" borderId="55" xfId="0" applyFont="1" applyFill="1" applyBorder="1" applyAlignment="1" applyProtection="1">
      <alignment horizontal="center" vertical="center"/>
    </xf>
    <xf numFmtId="0" fontId="10" fillId="10" borderId="16" xfId="0" applyFont="1" applyFill="1" applyBorder="1" applyAlignment="1">
      <alignment horizontal="left" vertical="top" wrapText="1" indent="1"/>
    </xf>
    <xf numFmtId="0" fontId="3" fillId="10" borderId="24"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xf>
    <xf numFmtId="0" fontId="10" fillId="9" borderId="56" xfId="0" applyFont="1" applyFill="1" applyBorder="1" applyAlignment="1" applyProtection="1">
      <alignment horizontal="center" wrapText="1"/>
      <protection locked="0"/>
    </xf>
    <xf numFmtId="0" fontId="2" fillId="9" borderId="41" xfId="0" applyFont="1" applyFill="1" applyBorder="1" applyAlignment="1" applyProtection="1">
      <alignment horizontal="center" vertical="top" wrapText="1"/>
      <protection locked="0"/>
    </xf>
    <xf numFmtId="0" fontId="10" fillId="9" borderId="41" xfId="0" applyFont="1" applyFill="1" applyBorder="1" applyAlignment="1" applyProtection="1">
      <alignment horizontal="center" wrapText="1"/>
      <protection locked="0"/>
    </xf>
    <xf numFmtId="0" fontId="10" fillId="9" borderId="24" xfId="0" applyFont="1" applyFill="1" applyBorder="1" applyAlignment="1" applyProtection="1">
      <alignment horizontal="center" wrapText="1"/>
      <protection locked="0"/>
    </xf>
    <xf numFmtId="0" fontId="3" fillId="10" borderId="57" xfId="0" applyFont="1" applyFill="1" applyBorder="1" applyAlignment="1" applyProtection="1">
      <alignment horizontal="center" vertical="center" wrapText="1"/>
    </xf>
    <xf numFmtId="0" fontId="3" fillId="10" borderId="59" xfId="0" applyFont="1" applyFill="1" applyBorder="1" applyAlignment="1" applyProtection="1">
      <alignment horizontal="center" vertical="center" wrapText="1"/>
    </xf>
    <xf numFmtId="0" fontId="27" fillId="10" borderId="60" xfId="0" applyFont="1" applyFill="1" applyBorder="1" applyAlignment="1" applyProtection="1">
      <alignment horizontal="center" vertical="center" wrapText="1"/>
    </xf>
    <xf numFmtId="0" fontId="27" fillId="10" borderId="7" xfId="0" applyFont="1" applyFill="1" applyBorder="1" applyAlignment="1" applyProtection="1">
      <alignment horizontal="center" vertical="center" wrapText="1"/>
    </xf>
    <xf numFmtId="0" fontId="2" fillId="9" borderId="24" xfId="0" applyFont="1" applyFill="1" applyBorder="1" applyAlignment="1" applyProtection="1">
      <alignment horizontal="center" wrapText="1"/>
      <protection locked="0"/>
    </xf>
    <xf numFmtId="0" fontId="27" fillId="10" borderId="48" xfId="0" applyFont="1" applyFill="1" applyBorder="1" applyAlignment="1" applyProtection="1">
      <alignment horizontal="center" vertical="center" wrapText="1"/>
    </xf>
    <xf numFmtId="0" fontId="18" fillId="9" borderId="24" xfId="0" applyFont="1" applyFill="1" applyBorder="1" applyAlignment="1" applyProtection="1">
      <alignment horizontal="center" vertical="top" wrapText="1"/>
      <protection locked="0"/>
    </xf>
    <xf numFmtId="0" fontId="2" fillId="9" borderId="2" xfId="0" applyFont="1" applyFill="1" applyBorder="1" applyAlignment="1" applyProtection="1">
      <alignment horizontal="center" vertical="top" wrapText="1"/>
      <protection locked="0"/>
    </xf>
    <xf numFmtId="0" fontId="2" fillId="9" borderId="2" xfId="0" applyFont="1" applyFill="1" applyBorder="1" applyAlignment="1" applyProtection="1">
      <alignment horizontal="center" vertical="top" wrapText="1"/>
      <protection locked="0"/>
    </xf>
    <xf numFmtId="0" fontId="2" fillId="9" borderId="2" xfId="0" applyFont="1" applyFill="1" applyBorder="1" applyAlignment="1" applyProtection="1">
      <alignment horizontal="center" vertical="top" wrapText="1"/>
      <protection locked="0"/>
    </xf>
    <xf numFmtId="0" fontId="10" fillId="10" borderId="4" xfId="0" applyFont="1" applyFill="1" applyBorder="1" applyAlignment="1" applyProtection="1">
      <alignment horizontal="left" vertical="top" wrapText="1" indent="1"/>
    </xf>
    <xf numFmtId="0" fontId="3" fillId="10" borderId="6" xfId="0" applyFont="1" applyFill="1" applyBorder="1" applyAlignment="1" applyProtection="1">
      <alignment horizontal="center" vertical="center" wrapText="1"/>
    </xf>
    <xf numFmtId="0" fontId="10" fillId="10" borderId="24" xfId="0" applyFont="1" applyFill="1" applyBorder="1" applyAlignment="1" applyProtection="1">
      <alignment horizontal="left" vertical="top" wrapText="1" indent="1"/>
    </xf>
    <xf numFmtId="49" fontId="10" fillId="9" borderId="14" xfId="0" applyNumberFormat="1" applyFont="1" applyFill="1" applyBorder="1" applyAlignment="1" applyProtection="1">
      <alignment horizontal="center" wrapText="1"/>
      <protection locked="0"/>
    </xf>
    <xf numFmtId="49" fontId="10" fillId="9" borderId="40" xfId="0" applyNumberFormat="1" applyFont="1" applyFill="1" applyBorder="1" applyAlignment="1" applyProtection="1">
      <alignment horizontal="center" wrapText="1"/>
      <protection locked="0"/>
    </xf>
    <xf numFmtId="0" fontId="3" fillId="10" borderId="4" xfId="0" applyFont="1" applyFill="1" applyBorder="1" applyAlignment="1" applyProtection="1">
      <alignment horizontal="center" vertical="center" wrapText="1"/>
    </xf>
    <xf numFmtId="0" fontId="10" fillId="0" borderId="0" xfId="0" applyFont="1" applyBorder="1"/>
    <xf numFmtId="0" fontId="10" fillId="9" borderId="13" xfId="0" applyFont="1" applyFill="1" applyBorder="1" applyAlignment="1" applyProtection="1">
      <alignment horizontal="center" wrapText="1"/>
      <protection locked="0"/>
    </xf>
    <xf numFmtId="0" fontId="2" fillId="9" borderId="132" xfId="0" applyFont="1" applyFill="1" applyBorder="1" applyAlignment="1" applyProtection="1">
      <alignment horizontal="center" vertical="top" wrapText="1"/>
      <protection locked="0"/>
    </xf>
    <xf numFmtId="0" fontId="2" fillId="9" borderId="4" xfId="0" applyFont="1" applyFill="1" applyBorder="1" applyAlignment="1" applyProtection="1">
      <alignment horizontal="center" vertical="top" wrapText="1"/>
      <protection locked="0"/>
    </xf>
    <xf numFmtId="0" fontId="10" fillId="9" borderId="4" xfId="0" applyFont="1" applyFill="1" applyBorder="1" applyAlignment="1" applyProtection="1">
      <alignment horizontal="center" wrapText="1"/>
      <protection locked="0"/>
    </xf>
    <xf numFmtId="0" fontId="3" fillId="10" borderId="134" xfId="0" applyFont="1" applyFill="1" applyBorder="1" applyAlignment="1">
      <alignment horizontal="center" vertical="center" wrapText="1"/>
    </xf>
    <xf numFmtId="0" fontId="5" fillId="8" borderId="42" xfId="0" applyFont="1" applyFill="1" applyBorder="1" applyAlignment="1" applyProtection="1">
      <alignment horizontal="center" vertical="center" wrapText="1"/>
    </xf>
    <xf numFmtId="0" fontId="3" fillId="10" borderId="119" xfId="0" applyFont="1" applyFill="1" applyBorder="1" applyAlignment="1">
      <alignment horizontal="center" vertical="center" wrapText="1"/>
    </xf>
    <xf numFmtId="0" fontId="3" fillId="10" borderId="137" xfId="0" applyFont="1" applyFill="1" applyBorder="1" applyAlignment="1">
      <alignment horizontal="center" vertical="center" wrapText="1"/>
    </xf>
    <xf numFmtId="0" fontId="35" fillId="9" borderId="0" xfId="0" applyFont="1" applyFill="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9" borderId="10" xfId="0" applyFont="1" applyFill="1" applyBorder="1" applyAlignment="1" applyProtection="1">
      <alignment horizontal="left" vertical="top" wrapText="1"/>
      <protection locked="0"/>
    </xf>
    <xf numFmtId="0" fontId="12" fillId="23" borderId="139" xfId="0" applyFont="1" applyFill="1" applyBorder="1" applyAlignment="1" applyProtection="1">
      <alignment horizontal="center" vertical="center" wrapText="1"/>
    </xf>
    <xf numFmtId="0" fontId="12" fillId="23" borderId="138" xfId="0" applyFont="1" applyFill="1" applyBorder="1" applyAlignment="1" applyProtection="1">
      <alignment horizontal="center" vertical="center" wrapText="1"/>
    </xf>
    <xf numFmtId="0" fontId="40" fillId="8" borderId="133"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0" fillId="0" borderId="0" xfId="0" applyFill="1" applyAlignment="1">
      <alignment vertical="center"/>
    </xf>
    <xf numFmtId="0" fontId="0" fillId="0" borderId="0" xfId="0" applyAlignment="1" applyProtection="1">
      <alignment vertical="center"/>
    </xf>
    <xf numFmtId="0" fontId="7" fillId="0" borderId="0" xfId="0" applyFont="1" applyFill="1" applyAlignment="1" applyProtection="1">
      <alignment vertical="center"/>
    </xf>
    <xf numFmtId="0" fontId="0" fillId="0" borderId="0" xfId="0" applyFill="1" applyAlignment="1" applyProtection="1">
      <alignment vertical="center"/>
    </xf>
    <xf numFmtId="0" fontId="0" fillId="0" borderId="0" xfId="0" applyAlignment="1">
      <alignment vertical="center"/>
    </xf>
    <xf numFmtId="0" fontId="0" fillId="0" borderId="0" xfId="0" applyAlignment="1" applyProtection="1">
      <alignment horizontal="left" vertical="center"/>
    </xf>
    <xf numFmtId="0" fontId="2" fillId="9" borderId="26" xfId="0" applyFont="1" applyFill="1" applyBorder="1" applyAlignment="1" applyProtection="1">
      <alignment horizontal="left" vertical="top" wrapText="1"/>
      <protection locked="0"/>
    </xf>
    <xf numFmtId="0" fontId="2" fillId="9" borderId="24" xfId="0" applyFont="1" applyFill="1" applyBorder="1" applyAlignment="1" applyProtection="1">
      <alignment horizontal="left" vertical="top" wrapText="1"/>
      <protection locked="0"/>
    </xf>
    <xf numFmtId="0" fontId="2" fillId="9" borderId="18" xfId="0" applyFont="1" applyFill="1" applyBorder="1" applyAlignment="1" applyProtection="1">
      <alignment horizontal="left" vertical="top" wrapText="1"/>
      <protection locked="0"/>
    </xf>
    <xf numFmtId="0" fontId="2" fillId="9" borderId="25" xfId="0" applyFont="1" applyFill="1" applyBorder="1" applyAlignment="1" applyProtection="1">
      <alignment horizontal="center" vertical="top" wrapText="1"/>
      <protection locked="0"/>
    </xf>
    <xf numFmtId="0" fontId="18" fillId="9" borderId="51" xfId="0" applyFont="1" applyFill="1" applyBorder="1" applyAlignment="1" applyProtection="1">
      <alignment horizontal="left" vertical="top" wrapText="1"/>
      <protection locked="0"/>
    </xf>
    <xf numFmtId="0" fontId="7" fillId="9" borderId="24" xfId="0" applyFont="1" applyFill="1" applyBorder="1" applyAlignment="1" applyProtection="1">
      <alignment horizontal="center" vertical="top" wrapText="1"/>
      <protection locked="0"/>
    </xf>
    <xf numFmtId="0" fontId="2" fillId="9" borderId="51" xfId="0" applyFont="1" applyFill="1" applyBorder="1" applyAlignment="1" applyProtection="1">
      <alignment horizontal="center" wrapText="1"/>
      <protection locked="0"/>
    </xf>
    <xf numFmtId="0" fontId="1" fillId="0" borderId="0" xfId="0" applyFont="1" applyFill="1" applyBorder="1" applyAlignment="1">
      <alignment horizontal="center"/>
    </xf>
    <xf numFmtId="0" fontId="3" fillId="0" borderId="0" xfId="0" applyFont="1" applyAlignment="1">
      <alignment vertical="center"/>
    </xf>
    <xf numFmtId="0" fontId="3" fillId="0" borderId="0" xfId="0" applyFont="1" applyAlignment="1" applyProtection="1">
      <alignment vertical="center"/>
    </xf>
    <xf numFmtId="0" fontId="3" fillId="0" borderId="0" xfId="0" applyFont="1" applyBorder="1" applyAlignment="1">
      <alignment vertical="center"/>
    </xf>
    <xf numFmtId="0" fontId="29" fillId="0" borderId="0" xfId="0" applyFont="1" applyBorder="1" applyAlignment="1">
      <alignment vertical="center"/>
    </xf>
    <xf numFmtId="0" fontId="41" fillId="0" borderId="0" xfId="0" applyFont="1" applyFill="1" applyAlignment="1" applyProtection="1">
      <alignment wrapText="1"/>
      <protection locked="0"/>
    </xf>
    <xf numFmtId="0" fontId="2" fillId="0" borderId="0" xfId="0" applyFont="1" applyProtection="1"/>
    <xf numFmtId="0" fontId="42"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center" vertical="center" wrapText="1"/>
    </xf>
    <xf numFmtId="0" fontId="42" fillId="6" borderId="8" xfId="0" applyFont="1" applyFill="1" applyBorder="1" applyAlignment="1">
      <alignment horizontal="center" vertical="center"/>
    </xf>
    <xf numFmtId="0" fontId="42" fillId="6" borderId="8" xfId="0" applyFont="1" applyFill="1" applyBorder="1" applyAlignment="1">
      <alignmen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0" fontId="2" fillId="0" borderId="0" xfId="0" applyFont="1"/>
    <xf numFmtId="0" fontId="2" fillId="0" borderId="0" xfId="0" applyFont="1" applyAlignment="1">
      <alignment horizontal="center" vertical="center" wrapText="1"/>
    </xf>
    <xf numFmtId="0" fontId="4" fillId="0" borderId="0" xfId="0" applyFont="1" applyFill="1" applyBorder="1" applyAlignment="1">
      <alignment horizontal="left" vertical="center" wrapText="1"/>
    </xf>
    <xf numFmtId="0" fontId="18" fillId="0" borderId="0" xfId="0" applyFont="1" applyAlignment="1">
      <alignment horizontal="center" vertical="center" wrapText="1"/>
    </xf>
    <xf numFmtId="0" fontId="2" fillId="0" borderId="0" xfId="0" applyFont="1" applyProtection="1">
      <protection hidden="1"/>
    </xf>
    <xf numFmtId="0" fontId="2" fillId="0" borderId="0" xfId="0" applyFont="1" applyBorder="1"/>
    <xf numFmtId="0" fontId="2" fillId="0" borderId="0" xfId="0" applyFont="1" applyBorder="1" applyAlignment="1">
      <alignment horizontal="center" vertical="center" wrapText="1"/>
    </xf>
    <xf numFmtId="0" fontId="29" fillId="4" borderId="142" xfId="0" applyFont="1" applyFill="1" applyBorder="1" applyAlignment="1" applyProtection="1">
      <alignment horizontal="center" vertical="center"/>
      <protection locked="0"/>
    </xf>
    <xf numFmtId="0" fontId="3" fillId="4" borderId="142" xfId="0" applyFont="1" applyFill="1" applyBorder="1" applyAlignment="1" applyProtection="1">
      <alignment horizontal="center" vertical="center"/>
      <protection locked="0"/>
    </xf>
    <xf numFmtId="4" fontId="2" fillId="5" borderId="142" xfId="0" applyNumberFormat="1" applyFont="1" applyFill="1" applyBorder="1" applyAlignment="1">
      <alignment horizontal="center" vertical="center" wrapText="1"/>
    </xf>
    <xf numFmtId="0" fontId="3" fillId="24" borderId="142" xfId="0" applyFont="1" applyFill="1" applyBorder="1" applyAlignment="1" applyProtection="1">
      <alignment horizontal="left" vertical="center"/>
    </xf>
    <xf numFmtId="0" fontId="3" fillId="24" borderId="142" xfId="0" applyFont="1" applyFill="1" applyBorder="1" applyAlignment="1" applyProtection="1">
      <alignment horizontal="center" vertical="center"/>
    </xf>
    <xf numFmtId="0" fontId="3" fillId="24" borderId="142" xfId="0" applyFont="1" applyFill="1" applyBorder="1" applyAlignment="1" applyProtection="1">
      <alignment horizontal="left" vertical="center" wrapText="1"/>
    </xf>
    <xf numFmtId="0" fontId="3" fillId="24" borderId="142" xfId="0" applyFont="1" applyFill="1" applyBorder="1" applyAlignment="1" applyProtection="1">
      <alignment vertical="center"/>
    </xf>
    <xf numFmtId="0" fontId="3" fillId="25" borderId="3" xfId="0" applyFont="1" applyFill="1" applyBorder="1" applyAlignment="1" applyProtection="1">
      <alignment vertical="center"/>
      <protection locked="0"/>
    </xf>
    <xf numFmtId="165" fontId="3" fillId="25" borderId="142" xfId="0" applyNumberFormat="1" applyFont="1" applyFill="1" applyBorder="1" applyAlignment="1" applyProtection="1">
      <alignment horizontal="center" vertical="center"/>
      <protection locked="0"/>
    </xf>
    <xf numFmtId="0" fontId="29" fillId="25" borderId="142" xfId="0" applyFont="1" applyFill="1" applyBorder="1" applyAlignment="1" applyProtection="1">
      <alignment horizontal="center" vertical="center"/>
      <protection locked="0"/>
    </xf>
    <xf numFmtId="0" fontId="2" fillId="5" borderId="142" xfId="0" applyFont="1" applyFill="1" applyBorder="1" applyAlignment="1" applyProtection="1">
      <alignment horizontal="center" vertical="center" wrapText="1"/>
    </xf>
    <xf numFmtId="0" fontId="2" fillId="4" borderId="142" xfId="0" applyFont="1" applyFill="1" applyBorder="1" applyAlignment="1" applyProtection="1">
      <alignment horizontal="center" vertical="center"/>
    </xf>
    <xf numFmtId="165" fontId="2" fillId="25" borderId="142" xfId="0" applyNumberFormat="1" applyFont="1" applyFill="1" applyBorder="1" applyAlignment="1" applyProtection="1">
      <alignment horizontal="center" vertical="center"/>
      <protection locked="0"/>
    </xf>
    <xf numFmtId="0" fontId="2" fillId="25" borderId="142" xfId="0" applyFont="1" applyFill="1" applyBorder="1" applyAlignment="1" applyProtection="1">
      <alignment horizontal="center" vertical="center" wrapText="1"/>
      <protection locked="0"/>
    </xf>
    <xf numFmtId="0" fontId="2" fillId="25" borderId="142" xfId="0" applyFont="1" applyFill="1" applyBorder="1" applyAlignment="1" applyProtection="1">
      <alignment horizontal="center" vertical="center"/>
      <protection locked="0"/>
    </xf>
    <xf numFmtId="0" fontId="3" fillId="26" borderId="142" xfId="0" applyFont="1" applyFill="1" applyBorder="1" applyAlignment="1" applyProtection="1">
      <alignment horizontal="left" vertical="center"/>
    </xf>
    <xf numFmtId="0" fontId="3" fillId="24" borderId="142" xfId="0" applyFont="1" applyFill="1" applyBorder="1" applyAlignment="1" applyProtection="1">
      <alignment vertical="center" wrapText="1"/>
    </xf>
    <xf numFmtId="0" fontId="10" fillId="0" borderId="0" xfId="0" applyFont="1" applyFill="1" applyBorder="1"/>
    <xf numFmtId="0" fontId="3" fillId="0" borderId="0" xfId="0" applyFont="1" applyFill="1" applyBorder="1"/>
    <xf numFmtId="0" fontId="4" fillId="0" borderId="0" xfId="0" applyFont="1" applyFill="1" applyBorder="1"/>
    <xf numFmtId="0" fontId="2" fillId="4" borderId="142" xfId="0" applyFont="1" applyFill="1" applyBorder="1" applyAlignment="1" applyProtection="1">
      <alignment horizontal="center" vertical="center" wrapText="1"/>
    </xf>
    <xf numFmtId="9" fontId="2" fillId="5" borderId="142" xfId="2" applyFont="1" applyFill="1" applyBorder="1" applyAlignment="1" applyProtection="1">
      <alignment horizontal="center" vertical="center" wrapText="1"/>
    </xf>
    <xf numFmtId="0" fontId="3" fillId="27" borderId="142" xfId="0" applyFont="1" applyFill="1" applyBorder="1" applyAlignment="1" applyProtection="1">
      <alignment vertical="center"/>
    </xf>
    <xf numFmtId="0" fontId="3" fillId="17" borderId="142" xfId="0" applyFont="1" applyFill="1" applyBorder="1" applyAlignment="1" applyProtection="1">
      <alignment horizontal="center" vertical="center"/>
    </xf>
    <xf numFmtId="0" fontId="3" fillId="27" borderId="142" xfId="0" applyFont="1" applyFill="1" applyBorder="1" applyAlignment="1" applyProtection="1">
      <alignment vertical="center" wrapText="1"/>
    </xf>
    <xf numFmtId="0" fontId="3" fillId="17" borderId="142" xfId="0" applyFont="1" applyFill="1" applyBorder="1" applyAlignment="1" applyProtection="1">
      <alignment horizontal="center" vertical="center" wrapText="1"/>
    </xf>
    <xf numFmtId="0" fontId="2" fillId="25" borderId="142" xfId="0" applyFont="1" applyFill="1" applyBorder="1" applyProtection="1">
      <protection locked="0"/>
    </xf>
    <xf numFmtId="0" fontId="2" fillId="4" borderId="142" xfId="0" applyFont="1" applyFill="1" applyBorder="1" applyAlignment="1" applyProtection="1">
      <alignment horizontal="center" vertical="center"/>
      <protection locked="0" hidden="1"/>
    </xf>
    <xf numFmtId="0" fontId="2" fillId="4" borderId="142" xfId="0" applyFont="1" applyFill="1" applyBorder="1" applyAlignment="1" applyProtection="1">
      <alignment horizontal="center" vertical="center" wrapText="1"/>
      <protection hidden="1"/>
    </xf>
    <xf numFmtId="0" fontId="2" fillId="5" borderId="142" xfId="0" applyFont="1" applyFill="1" applyBorder="1" applyAlignment="1" applyProtection="1">
      <alignment horizontal="center" vertical="center" wrapText="1"/>
      <protection hidden="1"/>
    </xf>
    <xf numFmtId="0" fontId="3" fillId="28" borderId="142" xfId="0" applyFont="1" applyFill="1" applyBorder="1" applyAlignment="1" applyProtection="1">
      <alignment vertical="center"/>
    </xf>
    <xf numFmtId="0" fontId="3" fillId="29" borderId="142" xfId="0" applyFont="1" applyFill="1" applyBorder="1" applyAlignment="1" applyProtection="1">
      <alignment horizontal="center" vertical="center"/>
    </xf>
    <xf numFmtId="0" fontId="3" fillId="28" borderId="142" xfId="0" applyFont="1" applyFill="1" applyBorder="1" applyAlignment="1" applyProtection="1">
      <alignment horizontal="left" vertical="center" wrapText="1"/>
    </xf>
    <xf numFmtId="0" fontId="3" fillId="29" borderId="142" xfId="0" applyFont="1" applyFill="1" applyBorder="1" applyAlignment="1" applyProtection="1">
      <alignment horizontal="center" vertical="center" wrapText="1"/>
    </xf>
    <xf numFmtId="16" fontId="2" fillId="25" borderId="142" xfId="0" applyNumberFormat="1" applyFont="1" applyFill="1" applyBorder="1" applyAlignment="1" applyProtection="1">
      <alignment horizontal="center" vertical="center"/>
      <protection locked="0"/>
    </xf>
    <xf numFmtId="166" fontId="3" fillId="5" borderId="142" xfId="0" applyNumberFormat="1" applyFont="1" applyFill="1" applyBorder="1" applyAlignment="1" applyProtection="1">
      <alignment horizontal="center" vertical="center" wrapText="1"/>
      <protection hidden="1"/>
    </xf>
    <xf numFmtId="0" fontId="3" fillId="30" borderId="142" xfId="0" applyFont="1" applyFill="1" applyBorder="1" applyAlignment="1" applyProtection="1">
      <alignment horizontal="center" vertical="center"/>
    </xf>
    <xf numFmtId="0" fontId="3" fillId="30" borderId="142" xfId="0" applyFont="1" applyFill="1" applyBorder="1" applyAlignment="1" applyProtection="1">
      <alignment horizontal="center" vertical="center" wrapText="1"/>
    </xf>
    <xf numFmtId="166" fontId="2" fillId="4" borderId="142" xfId="0" applyNumberFormat="1" applyFont="1" applyFill="1" applyBorder="1" applyAlignment="1" applyProtection="1">
      <alignment horizontal="center" vertical="center"/>
      <protection locked="0"/>
    </xf>
    <xf numFmtId="166" fontId="2" fillId="25" borderId="142" xfId="0" applyNumberFormat="1" applyFont="1" applyFill="1" applyBorder="1" applyAlignment="1" applyProtection="1">
      <alignment horizontal="center" vertical="center" wrapText="1"/>
      <protection locked="0"/>
    </xf>
    <xf numFmtId="1" fontId="2" fillId="4" borderId="142" xfId="0" applyNumberFormat="1" applyFont="1" applyFill="1" applyBorder="1" applyAlignment="1" applyProtection="1">
      <alignment horizontal="center" vertical="center" wrapText="1"/>
      <protection locked="0"/>
    </xf>
    <xf numFmtId="1" fontId="2" fillId="4" borderId="142" xfId="0" applyNumberFormat="1" applyFont="1" applyFill="1" applyBorder="1" applyAlignment="1" applyProtection="1">
      <alignment horizontal="center" vertical="center"/>
      <protection locked="0"/>
    </xf>
    <xf numFmtId="166" fontId="2" fillId="5" borderId="142" xfId="0" applyNumberFormat="1" applyFont="1" applyFill="1" applyBorder="1" applyAlignment="1" applyProtection="1">
      <alignment horizontal="center" vertical="center" wrapText="1"/>
      <protection hidden="1"/>
    </xf>
    <xf numFmtId="0" fontId="2" fillId="4" borderId="142" xfId="0" applyFont="1" applyFill="1" applyBorder="1" applyAlignment="1" applyProtection="1">
      <alignment horizontal="center" vertical="center"/>
      <protection hidden="1"/>
    </xf>
    <xf numFmtId="0" fontId="3" fillId="0" borderId="0" xfId="0" applyFont="1" applyFill="1" applyBorder="1" applyAlignment="1" applyProtection="1">
      <alignment vertical="center" wrapText="1"/>
      <protection locked="0"/>
    </xf>
    <xf numFmtId="0" fontId="2" fillId="25" borderId="142" xfId="0" applyFont="1" applyFill="1" applyBorder="1" applyAlignment="1" applyProtection="1">
      <alignment horizontal="center" vertical="center"/>
      <protection hidden="1"/>
    </xf>
    <xf numFmtId="0" fontId="2" fillId="31" borderId="142" xfId="0" applyFont="1" applyFill="1" applyBorder="1" applyAlignment="1" applyProtection="1">
      <alignment horizontal="center" vertical="center" wrapText="1"/>
    </xf>
    <xf numFmtId="9" fontId="2" fillId="4" borderId="142" xfId="2" applyFont="1" applyFill="1" applyBorder="1" applyAlignment="1" applyProtection="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16" fontId="2"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 fontId="2" fillId="0" borderId="0" xfId="0"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hidden="1"/>
    </xf>
    <xf numFmtId="0" fontId="3" fillId="5" borderId="142" xfId="0" applyNumberFormat="1" applyFont="1" applyFill="1" applyBorder="1" applyAlignment="1" applyProtection="1">
      <alignment horizontal="center" vertical="center" wrapText="1"/>
      <protection hidden="1"/>
    </xf>
    <xf numFmtId="0" fontId="49" fillId="0" borderId="0" xfId="0" applyFont="1"/>
    <xf numFmtId="0" fontId="52" fillId="9" borderId="0" xfId="0" applyFont="1" applyFill="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4" fillId="7" borderId="0" xfId="0" applyFont="1" applyFill="1" applyBorder="1" applyAlignment="1">
      <alignment vertical="center" wrapText="1"/>
    </xf>
    <xf numFmtId="0" fontId="2" fillId="9" borderId="51" xfId="0" applyFont="1" applyFill="1" applyBorder="1" applyAlignment="1" applyProtection="1">
      <alignment horizontal="left" vertical="top" wrapText="1"/>
      <protection locked="0"/>
    </xf>
    <xf numFmtId="0" fontId="54" fillId="9" borderId="26" xfId="0" applyFont="1" applyFill="1" applyBorder="1" applyAlignment="1" applyProtection="1">
      <alignment horizontal="center" vertical="center" wrapText="1"/>
      <protection locked="0"/>
    </xf>
    <xf numFmtId="0" fontId="54" fillId="9" borderId="24" xfId="0" applyFont="1" applyFill="1" applyBorder="1" applyAlignment="1" applyProtection="1">
      <alignment horizontal="center" vertical="center" wrapText="1"/>
      <protection locked="0"/>
    </xf>
    <xf numFmtId="0" fontId="37" fillId="0" borderId="152" xfId="0" applyFont="1" applyFill="1" applyBorder="1" applyAlignment="1" applyProtection="1">
      <alignment vertical="center" wrapText="1"/>
    </xf>
    <xf numFmtId="0" fontId="0" fillId="0" borderId="0" xfId="0" applyFill="1"/>
    <xf numFmtId="0" fontId="25" fillId="0" borderId="150" xfId="0" applyFont="1" applyFill="1" applyBorder="1" applyAlignment="1">
      <alignment vertical="top" wrapText="1"/>
    </xf>
    <xf numFmtId="0" fontId="25" fillId="0" borderId="0" xfId="0" applyFont="1" applyFill="1" applyBorder="1" applyAlignment="1">
      <alignment vertical="top" wrapText="1"/>
    </xf>
    <xf numFmtId="0" fontId="50" fillId="0" borderId="0" xfId="0" applyFont="1" applyFill="1"/>
    <xf numFmtId="0" fontId="49" fillId="0" borderId="0" xfId="0" applyFont="1" applyFill="1"/>
    <xf numFmtId="0" fontId="55" fillId="8" borderId="151" xfId="0" applyFont="1" applyFill="1" applyBorder="1" applyAlignment="1" applyProtection="1">
      <alignment vertical="center" wrapText="1"/>
    </xf>
    <xf numFmtId="0" fontId="10" fillId="10" borderId="122" xfId="0" applyFont="1" applyFill="1" applyBorder="1" applyAlignment="1" applyProtection="1">
      <alignment horizontal="left" vertical="top" wrapText="1" indent="1"/>
    </xf>
    <xf numFmtId="0" fontId="2" fillId="32" borderId="0" xfId="0" applyFont="1" applyFill="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10" fillId="10" borderId="14" xfId="0" applyFont="1" applyFill="1" applyBorder="1" applyAlignment="1" applyProtection="1">
      <alignment vertical="top" wrapText="1"/>
    </xf>
    <xf numFmtId="0" fontId="10" fillId="10" borderId="37" xfId="0" applyFont="1" applyFill="1" applyBorder="1" applyAlignment="1" applyProtection="1">
      <alignment vertical="top" wrapText="1"/>
    </xf>
    <xf numFmtId="0" fontId="2" fillId="9" borderId="2" xfId="0" applyFont="1" applyFill="1" applyBorder="1" applyAlignment="1" applyProtection="1">
      <alignment horizontal="center" vertical="top" wrapText="1"/>
      <protection locked="0"/>
    </xf>
    <xf numFmtId="0" fontId="34" fillId="11" borderId="2" xfId="0" applyFont="1" applyFill="1" applyBorder="1" applyAlignment="1" applyProtection="1">
      <alignment horizontal="center" vertical="center" wrapText="1"/>
    </xf>
    <xf numFmtId="0" fontId="2" fillId="9" borderId="51"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8" fillId="9" borderId="26" xfId="0" applyFont="1" applyFill="1" applyBorder="1" applyAlignment="1" applyProtection="1">
      <alignment horizontal="left" vertical="top" wrapText="1"/>
      <protection locked="0"/>
    </xf>
    <xf numFmtId="0" fontId="10" fillId="10" borderId="17" xfId="0" applyFont="1" applyFill="1" applyBorder="1" applyAlignment="1" applyProtection="1">
      <alignment horizontal="left" vertical="top" wrapText="1"/>
    </xf>
    <xf numFmtId="0" fontId="10" fillId="10" borderId="27" xfId="0" applyFont="1" applyFill="1" applyBorder="1" applyAlignment="1" applyProtection="1">
      <alignment horizontal="left" vertical="top" wrapText="1"/>
    </xf>
    <xf numFmtId="0" fontId="10" fillId="0" borderId="0" xfId="0" applyFont="1" applyFill="1" applyAlignment="1" applyProtection="1">
      <alignment wrapText="1"/>
      <protection locked="0"/>
    </xf>
    <xf numFmtId="0" fontId="10" fillId="10" borderId="15" xfId="0" applyFont="1" applyFill="1" applyBorder="1" applyAlignment="1" applyProtection="1">
      <alignment horizontal="left" vertical="top" wrapText="1"/>
    </xf>
    <xf numFmtId="0" fontId="10" fillId="10" borderId="13" xfId="0" applyFont="1" applyFill="1" applyBorder="1" applyAlignment="1" applyProtection="1">
      <alignment horizontal="left" vertical="top" wrapText="1"/>
    </xf>
    <xf numFmtId="0" fontId="10" fillId="10" borderId="50" xfId="0" applyFont="1" applyFill="1" applyBorder="1" applyAlignment="1" applyProtection="1">
      <alignment horizontal="left" vertical="top" wrapText="1"/>
    </xf>
    <xf numFmtId="0" fontId="10" fillId="10" borderId="16" xfId="0" applyFont="1" applyFill="1" applyBorder="1" applyAlignment="1" applyProtection="1">
      <alignment horizontal="left" vertical="top" wrapText="1"/>
    </xf>
    <xf numFmtId="0" fontId="10" fillId="12" borderId="13" xfId="0" applyFont="1" applyFill="1" applyBorder="1" applyAlignment="1" applyProtection="1">
      <alignment horizontal="left" vertical="top" wrapText="1"/>
    </xf>
    <xf numFmtId="0" fontId="10" fillId="10" borderId="18" xfId="0" applyFont="1" applyFill="1" applyBorder="1" applyAlignment="1" applyProtection="1">
      <alignment horizontal="left" vertical="top" wrapText="1"/>
    </xf>
    <xf numFmtId="0" fontId="14" fillId="10" borderId="17" xfId="0" applyFont="1" applyFill="1" applyBorder="1" applyAlignment="1" applyProtection="1">
      <alignment horizontal="left" vertical="top" wrapText="1"/>
    </xf>
    <xf numFmtId="0" fontId="14" fillId="10" borderId="15" xfId="0" applyFont="1" applyFill="1" applyBorder="1" applyAlignment="1" applyProtection="1">
      <alignment horizontal="left" vertical="top" wrapText="1"/>
    </xf>
    <xf numFmtId="0" fontId="10" fillId="10" borderId="78" xfId="0" applyFont="1" applyFill="1" applyBorder="1" applyAlignment="1" applyProtection="1">
      <alignment horizontal="left" vertical="top" wrapText="1"/>
    </xf>
    <xf numFmtId="0" fontId="10" fillId="10" borderId="62" xfId="0" applyFont="1" applyFill="1" applyBorder="1" applyAlignment="1" applyProtection="1">
      <alignment horizontal="left" vertical="top" wrapText="1"/>
    </xf>
    <xf numFmtId="0" fontId="10" fillId="0" borderId="0" xfId="0" applyFont="1" applyFill="1" applyAlignment="1" applyProtection="1">
      <alignment wrapText="1"/>
      <protection hidden="1"/>
    </xf>
    <xf numFmtId="0" fontId="10" fillId="10" borderId="13" xfId="0" applyFont="1" applyFill="1" applyBorder="1" applyAlignment="1" applyProtection="1">
      <alignment horizontal="left" wrapText="1"/>
    </xf>
    <xf numFmtId="0" fontId="0" fillId="0" borderId="0" xfId="0" applyAlignment="1">
      <alignment wrapText="1"/>
    </xf>
    <xf numFmtId="0" fontId="10" fillId="10" borderId="127" xfId="0" applyFont="1" applyFill="1" applyBorder="1" applyAlignment="1" applyProtection="1">
      <alignment horizontal="left" vertical="top" wrapText="1"/>
    </xf>
    <xf numFmtId="0" fontId="10" fillId="10" borderId="28" xfId="0" applyFont="1" applyFill="1" applyBorder="1" applyAlignment="1" applyProtection="1">
      <alignment horizontal="left" vertical="top" wrapText="1"/>
    </xf>
    <xf numFmtId="0" fontId="17" fillId="10" borderId="13" xfId="0" applyFont="1" applyFill="1" applyBorder="1" applyAlignment="1" applyProtection="1">
      <alignment horizontal="left" vertical="top" wrapText="1"/>
    </xf>
    <xf numFmtId="0" fontId="10" fillId="0" borderId="0" xfId="0" applyFont="1" applyAlignment="1" applyProtection="1">
      <alignment wrapText="1"/>
      <protection locked="0"/>
    </xf>
    <xf numFmtId="0" fontId="3" fillId="10" borderId="134" xfId="0" quotePrefix="1" applyFont="1" applyFill="1" applyBorder="1" applyAlignment="1">
      <alignment horizontal="center" vertical="center" wrapText="1"/>
    </xf>
    <xf numFmtId="0" fontId="48" fillId="9" borderId="26" xfId="0" applyFont="1" applyFill="1" applyBorder="1" applyAlignment="1" applyProtection="1">
      <alignment horizontal="center" vertical="center" wrapText="1"/>
      <protection locked="0"/>
    </xf>
    <xf numFmtId="0" fontId="48" fillId="9" borderId="24" xfId="0" applyFont="1" applyFill="1" applyBorder="1" applyAlignment="1" applyProtection="1">
      <alignment horizontal="center" vertical="center" wrapText="1"/>
      <protection locked="0"/>
    </xf>
    <xf numFmtId="0" fontId="48" fillId="10" borderId="13" xfId="0" applyFont="1" applyFill="1" applyBorder="1" applyAlignment="1" applyProtection="1">
      <alignment horizontal="center" vertical="center" wrapText="1"/>
    </xf>
    <xf numFmtId="0" fontId="48" fillId="10" borderId="19" xfId="0" applyFont="1" applyFill="1" applyBorder="1" applyAlignment="1" applyProtection="1">
      <alignment horizontal="center" vertical="center" wrapText="1"/>
    </xf>
    <xf numFmtId="0" fontId="10" fillId="10" borderId="62" xfId="0" applyFont="1" applyFill="1" applyBorder="1" applyAlignment="1" applyProtection="1">
      <alignment vertical="top" wrapText="1"/>
    </xf>
    <xf numFmtId="0" fontId="10" fillId="10" borderId="45" xfId="0" applyFont="1" applyFill="1" applyBorder="1" applyAlignment="1" applyProtection="1">
      <alignment vertical="top" wrapText="1"/>
    </xf>
    <xf numFmtId="0" fontId="10" fillId="10" borderId="87" xfId="0" applyFont="1" applyFill="1" applyBorder="1" applyAlignment="1" applyProtection="1">
      <alignment horizontal="left" vertical="top" wrapText="1"/>
    </xf>
    <xf numFmtId="0" fontId="10" fillId="10" borderId="79" xfId="0" applyFont="1" applyFill="1" applyBorder="1" applyAlignment="1" applyProtection="1">
      <alignment horizontal="left" vertical="top" wrapText="1"/>
    </xf>
    <xf numFmtId="0" fontId="10" fillId="10" borderId="88" xfId="0" applyFont="1" applyFill="1" applyBorder="1" applyAlignment="1" applyProtection="1">
      <alignment vertical="top" wrapText="1"/>
    </xf>
    <xf numFmtId="0" fontId="3" fillId="12" borderId="157" xfId="0" applyFont="1" applyFill="1" applyBorder="1" applyAlignment="1" applyProtection="1">
      <alignment horizontal="left" vertical="center" wrapText="1"/>
      <protection locked="0"/>
    </xf>
    <xf numFmtId="0" fontId="3" fillId="12" borderId="158" xfId="0" applyFont="1" applyFill="1" applyBorder="1" applyAlignment="1" applyProtection="1">
      <alignment horizontal="left" vertical="center" wrapText="1"/>
      <protection locked="0"/>
    </xf>
    <xf numFmtId="0" fontId="3" fillId="12" borderId="159" xfId="0" applyFont="1" applyFill="1" applyBorder="1" applyAlignment="1" applyProtection="1">
      <alignment horizontal="left" vertical="center" wrapText="1"/>
      <protection locked="0"/>
    </xf>
    <xf numFmtId="0" fontId="22" fillId="22" borderId="21" xfId="0" applyFont="1" applyFill="1" applyBorder="1" applyAlignment="1" applyProtection="1">
      <alignment horizontal="center" vertical="top" wrapText="1"/>
      <protection locked="0"/>
    </xf>
    <xf numFmtId="0" fontId="51" fillId="0" borderId="2" xfId="0" applyFont="1" applyFill="1" applyBorder="1" applyAlignment="1" applyProtection="1">
      <alignment horizontal="center" vertical="top" wrapText="1"/>
    </xf>
    <xf numFmtId="0" fontId="2" fillId="0" borderId="0" xfId="0" applyFont="1" applyFill="1" applyAlignment="1" applyProtection="1">
      <alignment horizontal="center" vertical="center" wrapText="1"/>
      <protection locked="0"/>
    </xf>
    <xf numFmtId="0" fontId="2" fillId="9" borderId="10" xfId="0" applyFont="1" applyFill="1" applyBorder="1" applyAlignment="1" applyProtection="1">
      <alignment wrapText="1"/>
      <protection locked="0"/>
    </xf>
    <xf numFmtId="0" fontId="0" fillId="12" borderId="0" xfId="0" applyFill="1" applyAlignment="1">
      <alignment vertical="top"/>
    </xf>
    <xf numFmtId="0" fontId="10" fillId="10" borderId="51" xfId="0" applyFont="1" applyFill="1" applyBorder="1" applyAlignment="1" applyProtection="1">
      <alignment horizontal="left" vertical="top" wrapText="1"/>
    </xf>
    <xf numFmtId="0" fontId="16" fillId="10" borderId="32" xfId="0" applyFont="1" applyFill="1" applyBorder="1" applyAlignment="1" applyProtection="1">
      <alignment horizontal="center" vertical="center" wrapText="1"/>
    </xf>
    <xf numFmtId="0" fontId="2" fillId="9" borderId="26" xfId="0" applyFont="1" applyFill="1" applyBorder="1" applyAlignment="1" applyProtection="1">
      <alignment horizontal="center" vertical="top" wrapText="1"/>
      <protection locked="0"/>
    </xf>
    <xf numFmtId="0" fontId="16" fillId="10" borderId="85" xfId="0" applyFont="1" applyFill="1" applyBorder="1" applyAlignment="1" applyProtection="1">
      <alignment horizontal="center" vertical="center" wrapText="1"/>
    </xf>
    <xf numFmtId="0" fontId="2" fillId="9" borderId="2" xfId="0" applyFont="1" applyFill="1" applyBorder="1" applyAlignment="1" applyProtection="1">
      <alignment horizontal="center" vertical="top" wrapText="1"/>
      <protection locked="0"/>
    </xf>
    <xf numFmtId="0" fontId="2" fillId="9" borderId="51"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10" fillId="10" borderId="78" xfId="0" applyFont="1" applyFill="1" applyBorder="1" applyAlignment="1" applyProtection="1">
      <alignment horizontal="left" vertical="top" wrapText="1"/>
    </xf>
    <xf numFmtId="0" fontId="10" fillId="10" borderId="37" xfId="0" applyFont="1" applyFill="1" applyBorder="1" applyAlignment="1" applyProtection="1">
      <alignment horizontal="left" vertical="top" wrapText="1" indent="1"/>
    </xf>
    <xf numFmtId="0" fontId="16" fillId="10" borderId="13"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0" fillId="10" borderId="2" xfId="0" applyFont="1" applyFill="1" applyBorder="1" applyAlignment="1" applyProtection="1">
      <alignment horizontal="left" vertical="top" wrapText="1" indent="1"/>
    </xf>
    <xf numFmtId="0" fontId="36" fillId="10" borderId="15" xfId="0" applyFont="1" applyFill="1" applyBorder="1" applyAlignment="1" applyProtection="1">
      <alignment horizontal="left" vertical="top" wrapText="1"/>
    </xf>
    <xf numFmtId="0" fontId="2" fillId="9" borderId="2"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10" fillId="10" borderId="14" xfId="0" applyFont="1" applyFill="1" applyBorder="1" applyAlignment="1" applyProtection="1">
      <alignment horizontal="left" vertical="top" wrapText="1" indent="1"/>
    </xf>
    <xf numFmtId="0" fontId="10" fillId="10" borderId="37" xfId="0" applyFont="1" applyFill="1" applyBorder="1" applyAlignment="1" applyProtection="1">
      <alignment horizontal="left" vertical="top" wrapText="1" indent="1"/>
    </xf>
    <xf numFmtId="0" fontId="10" fillId="10" borderId="41" xfId="0" applyFont="1" applyFill="1" applyBorder="1" applyAlignment="1" applyProtection="1">
      <alignment horizontal="left" vertical="top" wrapText="1" indent="1"/>
    </xf>
    <xf numFmtId="0" fontId="16" fillId="10" borderId="37"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41" xfId="0" applyFont="1" applyFill="1" applyBorder="1" applyAlignment="1">
      <alignment horizontal="center" vertical="center" wrapText="1"/>
    </xf>
    <xf numFmtId="0" fontId="10" fillId="10" borderId="2" xfId="0" applyFont="1" applyFill="1" applyBorder="1" applyAlignment="1" applyProtection="1">
      <alignment horizontal="left" vertical="top" wrapText="1" indent="1"/>
    </xf>
    <xf numFmtId="0" fontId="10" fillId="10" borderId="49" xfId="0" applyFont="1" applyFill="1" applyBorder="1" applyAlignment="1" applyProtection="1">
      <alignment horizontal="left" vertical="top" wrapText="1" indent="1"/>
    </xf>
    <xf numFmtId="0" fontId="16" fillId="10" borderId="135" xfId="0" applyFont="1" applyFill="1" applyBorder="1" applyAlignment="1">
      <alignment horizontal="left" vertical="center" wrapText="1"/>
    </xf>
    <xf numFmtId="0" fontId="16" fillId="10" borderId="95" xfId="0" applyFont="1" applyFill="1" applyBorder="1" applyAlignment="1">
      <alignment horizontal="left" vertical="center" wrapText="1"/>
    </xf>
    <xf numFmtId="0" fontId="16" fillId="10" borderId="136" xfId="0" applyFont="1" applyFill="1" applyBorder="1" applyAlignment="1">
      <alignment horizontal="left" vertical="center" wrapText="1"/>
    </xf>
    <xf numFmtId="0" fontId="14" fillId="10" borderId="135" xfId="0" applyFont="1" applyFill="1" applyBorder="1" applyAlignment="1">
      <alignment horizontal="left" vertical="center" wrapText="1"/>
    </xf>
    <xf numFmtId="0" fontId="3" fillId="26" borderId="142" xfId="0" applyFont="1" applyFill="1" applyBorder="1" applyAlignment="1" applyProtection="1">
      <alignment horizontal="left" vertical="center" wrapText="1"/>
    </xf>
    <xf numFmtId="0" fontId="3" fillId="3" borderId="142" xfId="0" applyFont="1" applyFill="1" applyBorder="1" applyAlignment="1" applyProtection="1">
      <alignment horizontal="center" vertical="center"/>
    </xf>
    <xf numFmtId="0" fontId="10" fillId="10" borderId="170" xfId="0" applyFont="1" applyFill="1" applyBorder="1" applyAlignment="1">
      <alignment horizontal="left" vertical="top" wrapText="1" indent="1"/>
    </xf>
    <xf numFmtId="49" fontId="10" fillId="9" borderId="37" xfId="0" applyNumberFormat="1" applyFont="1" applyFill="1" applyBorder="1" applyAlignment="1" applyProtection="1">
      <alignment horizontal="center" wrapText="1"/>
      <protection locked="0"/>
    </xf>
    <xf numFmtId="0" fontId="10" fillId="9" borderId="171" xfId="0" applyFont="1" applyFill="1" applyBorder="1" applyAlignment="1" applyProtection="1">
      <alignment horizontal="center" wrapText="1"/>
      <protection locked="0"/>
    </xf>
    <xf numFmtId="0" fontId="14" fillId="10" borderId="4" xfId="0" applyFont="1" applyFill="1" applyBorder="1" applyAlignment="1">
      <alignment horizontal="left" vertical="top" wrapText="1" indent="1"/>
    </xf>
    <xf numFmtId="0" fontId="64" fillId="9" borderId="10" xfId="0" applyFont="1" applyFill="1" applyBorder="1" applyAlignment="1" applyProtection="1">
      <alignment horizontal="left" vertical="top" wrapText="1"/>
      <protection locked="0"/>
    </xf>
    <xf numFmtId="0" fontId="2" fillId="33" borderId="142" xfId="0" applyFont="1" applyFill="1" applyBorder="1" applyAlignment="1" applyProtection="1">
      <alignment horizontal="center" vertical="center"/>
      <protection hidden="1"/>
    </xf>
    <xf numFmtId="4" fontId="2" fillId="33" borderId="142" xfId="0" applyNumberFormat="1" applyFont="1" applyFill="1" applyBorder="1" applyAlignment="1" applyProtection="1">
      <alignment horizontal="center" vertical="center"/>
      <protection hidden="1"/>
    </xf>
    <xf numFmtId="0" fontId="2" fillId="34" borderId="142" xfId="0" applyFont="1" applyFill="1" applyBorder="1" applyAlignment="1" applyProtection="1">
      <alignment horizontal="center" vertical="center" wrapText="1"/>
    </xf>
    <xf numFmtId="0" fontId="2" fillId="33" borderId="142" xfId="0" applyFont="1" applyFill="1" applyBorder="1" applyAlignment="1" applyProtection="1">
      <alignment horizontal="center" vertical="center" wrapText="1"/>
      <protection hidden="1"/>
    </xf>
    <xf numFmtId="0" fontId="57" fillId="13" borderId="153" xfId="0" applyFont="1" applyFill="1" applyBorder="1" applyAlignment="1">
      <alignment horizontal="left" vertical="top" wrapText="1"/>
    </xf>
    <xf numFmtId="0" fontId="57" fillId="13" borderId="154" xfId="0" applyFont="1" applyFill="1" applyBorder="1" applyAlignment="1">
      <alignment horizontal="left" vertical="top" wrapText="1"/>
    </xf>
    <xf numFmtId="0" fontId="61" fillId="9" borderId="161" xfId="0" applyFont="1" applyFill="1" applyBorder="1" applyAlignment="1" applyProtection="1">
      <alignment horizontal="left" vertical="center" wrapText="1"/>
      <protection locked="0"/>
    </xf>
    <xf numFmtId="0" fontId="61" fillId="9" borderId="172" xfId="0" applyFont="1" applyFill="1" applyBorder="1" applyAlignment="1" applyProtection="1">
      <alignment horizontal="left" vertical="center" wrapText="1"/>
      <protection locked="0"/>
    </xf>
    <xf numFmtId="0" fontId="61" fillId="9" borderId="164" xfId="0" applyFont="1" applyFill="1" applyBorder="1" applyAlignment="1" applyProtection="1">
      <alignment horizontal="left" vertical="center" wrapText="1"/>
      <protection locked="0"/>
    </xf>
    <xf numFmtId="0" fontId="62" fillId="0" borderId="167" xfId="0" applyFont="1" applyFill="1" applyBorder="1" applyAlignment="1" applyProtection="1">
      <alignment horizontal="left" wrapText="1"/>
      <protection locked="0"/>
    </xf>
    <xf numFmtId="0" fontId="2" fillId="9" borderId="155" xfId="0" applyFont="1" applyFill="1" applyBorder="1" applyAlignment="1" applyProtection="1">
      <alignment horizontal="left" vertical="top" wrapText="1"/>
      <protection locked="0"/>
    </xf>
    <xf numFmtId="0" fontId="2" fillId="9" borderId="166" xfId="0" applyFont="1" applyFill="1" applyBorder="1" applyAlignment="1" applyProtection="1">
      <alignment horizontal="left" vertical="top" wrapText="1"/>
      <protection locked="0"/>
    </xf>
    <xf numFmtId="0" fontId="2" fillId="10" borderId="24" xfId="0" applyFont="1" applyFill="1" applyBorder="1" applyAlignment="1" applyProtection="1">
      <alignment horizontal="left" vertical="top" wrapText="1" indent="1"/>
    </xf>
    <xf numFmtId="0" fontId="2" fillId="9" borderId="9" xfId="0" applyFont="1" applyFill="1" applyBorder="1" applyAlignment="1" applyProtection="1">
      <alignment horizontal="center" vertical="top" wrapText="1"/>
      <protection locked="0"/>
    </xf>
    <xf numFmtId="0" fontId="2" fillId="10" borderId="63" xfId="0" applyFont="1" applyFill="1" applyBorder="1" applyAlignment="1" applyProtection="1">
      <alignment horizontal="left" vertical="top" wrapText="1" indent="1"/>
    </xf>
    <xf numFmtId="0" fontId="33" fillId="14" borderId="64" xfId="0" applyFont="1" applyFill="1" applyBorder="1" applyAlignment="1" applyProtection="1">
      <alignment horizontal="center" vertical="center" wrapText="1"/>
    </xf>
    <xf numFmtId="0" fontId="5" fillId="14" borderId="72" xfId="0" applyFont="1" applyFill="1" applyBorder="1" applyAlignment="1" applyProtection="1">
      <alignment horizontal="center" vertical="center" wrapText="1"/>
    </xf>
    <xf numFmtId="0" fontId="5" fillId="14" borderId="64" xfId="0" applyFont="1" applyFill="1" applyBorder="1" applyAlignment="1" applyProtection="1">
      <alignment horizontal="center" vertical="center" wrapText="1"/>
    </xf>
    <xf numFmtId="0" fontId="2" fillId="10" borderId="65" xfId="0" applyFont="1" applyFill="1" applyBorder="1" applyAlignment="1" applyProtection="1">
      <alignment horizontal="left" vertical="top" wrapText="1" indent="1"/>
    </xf>
    <xf numFmtId="0" fontId="2" fillId="9" borderId="74" xfId="0" applyFont="1" applyFill="1" applyBorder="1" applyAlignment="1" applyProtection="1">
      <alignment horizontal="center" vertical="top" wrapText="1"/>
      <protection locked="0"/>
    </xf>
    <xf numFmtId="0" fontId="2" fillId="9" borderId="13" xfId="0" applyFont="1" applyFill="1" applyBorder="1" applyAlignment="1" applyProtection="1">
      <alignment horizontal="center" vertical="top" wrapText="1"/>
      <protection locked="0"/>
    </xf>
    <xf numFmtId="0" fontId="2" fillId="9" borderId="68" xfId="0" applyFont="1" applyFill="1" applyBorder="1" applyAlignment="1" applyProtection="1">
      <alignment horizontal="center" vertical="top" wrapText="1"/>
      <protection locked="0"/>
    </xf>
    <xf numFmtId="0" fontId="2" fillId="9" borderId="65" xfId="0" applyFont="1" applyFill="1" applyBorder="1" applyAlignment="1" applyProtection="1">
      <alignment horizontal="center" vertical="top" wrapText="1"/>
      <protection locked="0"/>
    </xf>
    <xf numFmtId="0" fontId="2" fillId="10" borderId="41" xfId="0" applyFont="1" applyFill="1" applyBorder="1" applyAlignment="1" applyProtection="1">
      <alignment horizontal="left" vertical="top" wrapText="1" indent="1"/>
    </xf>
    <xf numFmtId="0" fontId="2" fillId="10" borderId="67" xfId="0" applyFont="1" applyFill="1" applyBorder="1" applyAlignment="1" applyProtection="1">
      <alignment horizontal="left" vertical="top" wrapText="1" indent="1"/>
    </xf>
    <xf numFmtId="0" fontId="7" fillId="10" borderId="2" xfId="0" applyFont="1" applyFill="1" applyBorder="1" applyAlignment="1" applyProtection="1">
      <alignment horizontal="left" vertical="top" wrapText="1" indent="1"/>
    </xf>
    <xf numFmtId="0" fontId="35" fillId="9" borderId="9" xfId="0" applyFont="1" applyFill="1" applyBorder="1" applyAlignment="1" applyProtection="1">
      <alignment horizontal="center" vertical="top" wrapText="1"/>
      <protection locked="0"/>
    </xf>
    <xf numFmtId="0" fontId="61" fillId="9" borderId="160" xfId="0" applyFont="1" applyFill="1" applyBorder="1" applyAlignment="1" applyProtection="1">
      <alignment horizontal="left" vertical="center" wrapText="1"/>
      <protection locked="0"/>
    </xf>
    <xf numFmtId="0" fontId="61" fillId="9" borderId="173" xfId="0" applyFont="1" applyFill="1" applyBorder="1" applyAlignment="1" applyProtection="1">
      <alignment horizontal="left" vertical="center" wrapText="1"/>
      <protection locked="0"/>
    </xf>
    <xf numFmtId="0" fontId="61" fillId="9" borderId="162" xfId="0" applyFont="1" applyFill="1" applyBorder="1" applyAlignment="1" applyProtection="1">
      <alignment horizontal="left" vertical="center" wrapText="1"/>
      <protection locked="0"/>
    </xf>
    <xf numFmtId="0" fontId="61" fillId="9" borderId="143" xfId="0" applyFont="1" applyFill="1" applyBorder="1" applyAlignment="1" applyProtection="1">
      <alignment horizontal="left" vertical="center" wrapText="1"/>
      <protection locked="0"/>
    </xf>
    <xf numFmtId="0" fontId="61" fillId="9" borderId="144" xfId="0" applyFont="1" applyFill="1" applyBorder="1" applyAlignment="1" applyProtection="1">
      <alignment horizontal="left" vertical="center" wrapText="1"/>
      <protection locked="0"/>
    </xf>
    <xf numFmtId="0" fontId="61" fillId="9" borderId="163" xfId="0" applyFont="1" applyFill="1" applyBorder="1" applyAlignment="1" applyProtection="1">
      <alignment horizontal="left" vertical="center" wrapText="1"/>
      <protection locked="0"/>
    </xf>
    <xf numFmtId="0" fontId="64" fillId="10" borderId="44" xfId="0" applyFont="1" applyFill="1" applyBorder="1" applyAlignment="1" applyProtection="1">
      <alignment horizontal="left" vertical="top" wrapText="1" indent="1"/>
    </xf>
    <xf numFmtId="0" fontId="64" fillId="10" borderId="174" xfId="0" applyFont="1" applyFill="1" applyBorder="1" applyAlignment="1" applyProtection="1">
      <alignment horizontal="left" vertical="top" wrapText="1" indent="1"/>
    </xf>
    <xf numFmtId="0" fontId="64" fillId="9" borderId="69" xfId="0" applyFont="1" applyFill="1" applyBorder="1" applyAlignment="1" applyProtection="1">
      <alignment horizontal="center" vertical="top" wrapText="1"/>
      <protection locked="0"/>
    </xf>
    <xf numFmtId="0" fontId="64" fillId="9" borderId="63" xfId="0" applyFont="1" applyFill="1" applyBorder="1" applyAlignment="1" applyProtection="1">
      <alignment horizontal="center" vertical="top" wrapText="1"/>
      <protection locked="0"/>
    </xf>
    <xf numFmtId="0" fontId="2" fillId="9" borderId="69" xfId="0" applyFont="1" applyFill="1" applyBorder="1" applyAlignment="1" applyProtection="1">
      <alignment horizontal="center" vertical="top" wrapText="1"/>
      <protection locked="0"/>
    </xf>
    <xf numFmtId="0" fontId="35" fillId="9" borderId="66" xfId="0" applyFont="1" applyFill="1" applyBorder="1" applyAlignment="1" applyProtection="1">
      <alignment horizontal="center" vertical="top" wrapText="1"/>
      <protection locked="0"/>
    </xf>
    <xf numFmtId="0" fontId="35" fillId="9" borderId="67" xfId="0" applyFont="1" applyFill="1" applyBorder="1" applyAlignment="1" applyProtection="1">
      <alignment horizontal="center" vertical="top" wrapText="1"/>
      <protection locked="0"/>
    </xf>
    <xf numFmtId="0" fontId="2" fillId="10" borderId="2" xfId="0" applyFont="1" applyFill="1" applyBorder="1" applyAlignment="1" applyProtection="1">
      <alignment horizontal="left" vertical="top" wrapText="1" indent="1"/>
    </xf>
    <xf numFmtId="0" fontId="2" fillId="9" borderId="2" xfId="0" applyFont="1" applyFill="1" applyBorder="1" applyAlignment="1" applyProtection="1">
      <alignment horizontal="center" vertical="top" wrapText="1"/>
      <protection locked="0"/>
    </xf>
    <xf numFmtId="0" fontId="2" fillId="9" borderId="9" xfId="0" applyFont="1" applyFill="1" applyBorder="1" applyAlignment="1" applyProtection="1">
      <alignment horizontal="center" wrapText="1"/>
      <protection locked="0"/>
    </xf>
    <xf numFmtId="0" fontId="2" fillId="10" borderId="9" xfId="0" applyFont="1" applyFill="1" applyBorder="1" applyAlignment="1" applyProtection="1">
      <alignment horizontal="left" vertical="top" wrapText="1" indent="1"/>
    </xf>
    <xf numFmtId="0" fontId="2" fillId="10" borderId="13" xfId="0" applyFont="1" applyFill="1" applyBorder="1" applyAlignment="1" applyProtection="1">
      <alignment horizontal="left" vertical="top" wrapText="1" indent="1"/>
    </xf>
    <xf numFmtId="0" fontId="2" fillId="9" borderId="9" xfId="0" applyFont="1" applyFill="1" applyBorder="1" applyAlignment="1" applyProtection="1">
      <alignment horizontal="left" vertical="top" wrapText="1" indent="2"/>
      <protection locked="0"/>
    </xf>
    <xf numFmtId="0" fontId="2" fillId="9" borderId="13" xfId="0" applyFont="1" applyFill="1" applyBorder="1" applyAlignment="1" applyProtection="1">
      <alignment horizontal="left" vertical="top" wrapText="1" indent="2"/>
      <protection locked="0"/>
    </xf>
    <xf numFmtId="0" fontId="1" fillId="15" borderId="9" xfId="0" applyFont="1" applyFill="1" applyBorder="1" applyAlignment="1" applyProtection="1">
      <alignment horizontal="center" vertical="center" wrapText="1"/>
    </xf>
    <xf numFmtId="0" fontId="1" fillId="15" borderId="74" xfId="0" applyFont="1" applyFill="1" applyBorder="1" applyAlignment="1" applyProtection="1">
      <alignment horizontal="center" vertical="center" wrapText="1"/>
    </xf>
    <xf numFmtId="0" fontId="1" fillId="15" borderId="13" xfId="0" applyFont="1" applyFill="1" applyBorder="1" applyAlignment="1" applyProtection="1">
      <alignment horizontal="center" vertical="center" wrapText="1"/>
    </xf>
    <xf numFmtId="0" fontId="33" fillId="11" borderId="2" xfId="0" applyFont="1" applyFill="1" applyBorder="1" applyAlignment="1" applyProtection="1">
      <alignment horizontal="center" vertical="center" wrapText="1"/>
    </xf>
    <xf numFmtId="0" fontId="38" fillId="11" borderId="2"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2" fillId="10" borderId="68" xfId="0" applyFont="1" applyFill="1" applyBorder="1" applyAlignment="1" applyProtection="1">
      <alignment horizontal="left" vertical="top" wrapText="1" indent="1"/>
    </xf>
    <xf numFmtId="0" fontId="2" fillId="10" borderId="73" xfId="0" applyFont="1" applyFill="1" applyBorder="1" applyAlignment="1" applyProtection="1">
      <alignment horizontal="left" vertical="top" wrapText="1" indent="1"/>
    </xf>
    <xf numFmtId="0" fontId="2" fillId="10" borderId="69" xfId="0" applyFont="1" applyFill="1" applyBorder="1" applyAlignment="1" applyProtection="1">
      <alignment horizontal="left" vertical="top" wrapText="1" indent="1"/>
    </xf>
    <xf numFmtId="0" fontId="2" fillId="10" borderId="71" xfId="0" applyFont="1" applyFill="1" applyBorder="1" applyAlignment="1" applyProtection="1">
      <alignment horizontal="left" vertical="top" wrapText="1" indent="1"/>
    </xf>
    <xf numFmtId="0" fontId="10" fillId="10" borderId="51" xfId="0" applyFont="1" applyFill="1" applyBorder="1" applyAlignment="1" applyProtection="1">
      <alignment horizontal="left" vertical="top" wrapText="1"/>
    </xf>
    <xf numFmtId="0" fontId="10" fillId="10" borderId="26" xfId="0" applyFont="1" applyFill="1" applyBorder="1" applyAlignment="1" applyProtection="1">
      <alignment horizontal="left" vertical="top" wrapText="1"/>
    </xf>
    <xf numFmtId="0" fontId="2" fillId="9" borderId="51" xfId="0" applyFont="1" applyFill="1" applyBorder="1" applyAlignment="1" applyProtection="1">
      <alignment horizontal="center" vertical="top" wrapText="1"/>
      <protection locked="0"/>
    </xf>
    <xf numFmtId="0" fontId="2" fillId="9" borderId="26" xfId="0" applyFont="1" applyFill="1" applyBorder="1" applyAlignment="1" applyProtection="1">
      <alignment horizontal="center" vertical="top" wrapText="1"/>
      <protection locked="0"/>
    </xf>
    <xf numFmtId="0" fontId="62" fillId="0" borderId="165" xfId="0" applyFont="1" applyFill="1" applyBorder="1" applyAlignment="1" applyProtection="1">
      <alignment horizontal="left" wrapText="1"/>
      <protection locked="0"/>
    </xf>
    <xf numFmtId="0" fontId="16" fillId="10" borderId="74" xfId="0" applyFont="1" applyFill="1" applyBorder="1" applyAlignment="1" applyProtection="1">
      <alignment horizontal="center" vertical="center" wrapText="1"/>
    </xf>
    <xf numFmtId="0" fontId="16" fillId="10" borderId="100" xfId="0" applyFont="1" applyFill="1" applyBorder="1" applyAlignment="1" applyProtection="1">
      <alignment horizontal="center" vertical="center" wrapText="1"/>
    </xf>
    <xf numFmtId="0" fontId="16" fillId="10" borderId="89" xfId="0" applyFont="1" applyFill="1" applyBorder="1" applyAlignment="1" applyProtection="1">
      <alignment horizontal="center" vertical="center" wrapText="1"/>
    </xf>
    <xf numFmtId="0" fontId="16" fillId="10" borderId="96" xfId="0" applyFont="1" applyFill="1" applyBorder="1" applyAlignment="1" applyProtection="1">
      <alignment horizontal="center" vertical="center" wrapText="1"/>
    </xf>
    <xf numFmtId="0" fontId="16" fillId="10" borderId="102" xfId="0" applyFont="1" applyFill="1" applyBorder="1" applyAlignment="1" applyProtection="1">
      <alignment horizontal="center" vertical="center" wrapText="1"/>
    </xf>
    <xf numFmtId="0" fontId="16" fillId="10" borderId="80"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10" fillId="10" borderId="87" xfId="0" applyFont="1" applyFill="1" applyBorder="1" applyAlignment="1" applyProtection="1">
      <alignment horizontal="left" vertical="top" wrapText="1"/>
    </xf>
    <xf numFmtId="0" fontId="10" fillId="10" borderId="90" xfId="0" applyFont="1" applyFill="1" applyBorder="1" applyAlignment="1" applyProtection="1">
      <alignment horizontal="left" vertical="top" wrapText="1"/>
    </xf>
    <xf numFmtId="0" fontId="13" fillId="16" borderId="82" xfId="0" applyFont="1" applyFill="1" applyBorder="1" applyAlignment="1" applyProtection="1">
      <alignment horizontal="center" vertical="center" textRotation="90" wrapText="1"/>
    </xf>
    <xf numFmtId="0" fontId="13" fillId="16" borderId="83" xfId="0" applyFont="1" applyFill="1" applyBorder="1" applyAlignment="1" applyProtection="1">
      <alignment horizontal="center" vertical="center" textRotation="90" wrapText="1"/>
    </xf>
    <xf numFmtId="0" fontId="13" fillId="16" borderId="84" xfId="0" applyFont="1" applyFill="1" applyBorder="1" applyAlignment="1" applyProtection="1">
      <alignment horizontal="center" vertical="center" textRotation="90" wrapText="1"/>
    </xf>
    <xf numFmtId="0" fontId="16" fillId="10" borderId="85" xfId="0" applyFont="1" applyFill="1" applyBorder="1" applyAlignment="1" applyProtection="1">
      <alignment horizontal="center" vertical="center" wrapText="1"/>
    </xf>
    <xf numFmtId="0" fontId="16" fillId="10" borderId="76" xfId="0" applyFont="1" applyFill="1" applyBorder="1" applyAlignment="1" applyProtection="1">
      <alignment horizontal="center" vertical="center" wrapText="1"/>
    </xf>
    <xf numFmtId="0" fontId="10" fillId="10" borderId="141" xfId="0" applyFont="1" applyFill="1" applyBorder="1" applyAlignment="1" applyProtection="1">
      <alignment horizontal="left" vertical="top" wrapText="1"/>
    </xf>
    <xf numFmtId="0" fontId="10" fillId="10" borderId="79" xfId="0" applyFont="1" applyFill="1" applyBorder="1" applyAlignment="1" applyProtection="1">
      <alignment horizontal="left" vertical="top" wrapText="1"/>
    </xf>
    <xf numFmtId="0" fontId="16" fillId="10" borderId="86" xfId="0" applyFont="1" applyFill="1" applyBorder="1" applyAlignment="1" applyProtection="1">
      <alignment horizontal="center" vertical="center" wrapText="1"/>
    </xf>
    <xf numFmtId="0" fontId="16" fillId="10" borderId="32" xfId="0" applyFont="1" applyFill="1" applyBorder="1" applyAlignment="1" applyProtection="1">
      <alignment horizontal="center" vertical="center" wrapText="1"/>
    </xf>
    <xf numFmtId="0" fontId="10" fillId="10" borderId="104" xfId="0" applyFont="1" applyFill="1" applyBorder="1" applyAlignment="1" applyProtection="1">
      <alignment horizontal="left" vertical="top" wrapText="1"/>
    </xf>
    <xf numFmtId="0" fontId="13" fillId="18" borderId="82" xfId="0" applyFont="1" applyFill="1" applyBorder="1" applyAlignment="1" applyProtection="1">
      <alignment horizontal="center" vertical="center" textRotation="90" wrapText="1"/>
    </xf>
    <xf numFmtId="0" fontId="13" fillId="18" borderId="83" xfId="0" applyFont="1" applyFill="1" applyBorder="1" applyAlignment="1" applyProtection="1">
      <alignment horizontal="center" vertical="center" textRotation="90" wrapText="1"/>
    </xf>
    <xf numFmtId="0" fontId="13" fillId="18" borderId="84" xfId="0" applyFont="1" applyFill="1" applyBorder="1" applyAlignment="1" applyProtection="1">
      <alignment horizontal="center" vertical="center" textRotation="90" wrapText="1"/>
    </xf>
    <xf numFmtId="0" fontId="16" fillId="10" borderId="33" xfId="0" applyFont="1" applyFill="1" applyBorder="1" applyAlignment="1" applyProtection="1">
      <alignment horizontal="center" vertical="center" wrapText="1"/>
    </xf>
    <xf numFmtId="0" fontId="16" fillId="10" borderId="91" xfId="0" applyFont="1" applyFill="1" applyBorder="1" applyAlignment="1" applyProtection="1">
      <alignment horizontal="center" vertical="center" wrapText="1"/>
    </xf>
    <xf numFmtId="0" fontId="10" fillId="10" borderId="19" xfId="0" applyFont="1" applyFill="1" applyBorder="1" applyAlignment="1" applyProtection="1">
      <alignment horizontal="left" vertical="top" wrapText="1"/>
    </xf>
    <xf numFmtId="0" fontId="10" fillId="10" borderId="78" xfId="0" applyFont="1" applyFill="1" applyBorder="1" applyAlignment="1" applyProtection="1">
      <alignment horizontal="left" vertical="top" wrapText="1"/>
    </xf>
    <xf numFmtId="0" fontId="10" fillId="10" borderId="92" xfId="0" applyFont="1" applyFill="1" applyBorder="1" applyAlignment="1" applyProtection="1">
      <alignment horizontal="left" vertical="top" wrapText="1"/>
    </xf>
    <xf numFmtId="0" fontId="16" fillId="10" borderId="93" xfId="0" applyFont="1" applyFill="1" applyBorder="1" applyAlignment="1" applyProtection="1">
      <alignment horizontal="center" vertical="center" wrapText="1"/>
    </xf>
    <xf numFmtId="0" fontId="16" fillId="10" borderId="94" xfId="0" applyFont="1" applyFill="1" applyBorder="1" applyAlignment="1" applyProtection="1">
      <alignment horizontal="center" vertical="center" wrapText="1"/>
    </xf>
    <xf numFmtId="0" fontId="16" fillId="10" borderId="95" xfId="0" applyFont="1" applyFill="1" applyBorder="1" applyAlignment="1" applyProtection="1">
      <alignment horizontal="center" vertical="center" wrapText="1"/>
    </xf>
    <xf numFmtId="0" fontId="10" fillId="10" borderId="77" xfId="0" applyFont="1" applyFill="1" applyBorder="1" applyAlignment="1" applyProtection="1">
      <alignment horizontal="left" vertical="top" wrapText="1"/>
    </xf>
    <xf numFmtId="0" fontId="13" fillId="17" borderId="82" xfId="0" applyFont="1" applyFill="1" applyBorder="1" applyAlignment="1" applyProtection="1">
      <alignment horizontal="center" vertical="center" textRotation="90" wrapText="1"/>
    </xf>
    <xf numFmtId="0" fontId="13" fillId="17" borderId="83" xfId="0" applyFont="1" applyFill="1" applyBorder="1" applyAlignment="1" applyProtection="1">
      <alignment horizontal="center" vertical="center" textRotation="90" wrapText="1"/>
    </xf>
    <xf numFmtId="0" fontId="13" fillId="17" borderId="84" xfId="0" applyFont="1" applyFill="1" applyBorder="1" applyAlignment="1" applyProtection="1">
      <alignment horizontal="center" vertical="center" textRotation="90" wrapText="1"/>
    </xf>
    <xf numFmtId="0" fontId="16" fillId="10" borderId="75" xfId="0" applyFont="1" applyFill="1" applyBorder="1" applyAlignment="1" applyProtection="1">
      <alignment horizontal="center" vertical="center" wrapText="1"/>
    </xf>
    <xf numFmtId="0" fontId="10" fillId="10" borderId="101" xfId="0" applyFont="1" applyFill="1" applyBorder="1" applyAlignment="1" applyProtection="1">
      <alignment horizontal="left" vertical="top" wrapText="1"/>
    </xf>
    <xf numFmtId="0" fontId="16" fillId="10" borderId="99" xfId="0" applyFont="1" applyFill="1" applyBorder="1" applyAlignment="1" applyProtection="1">
      <alignment horizontal="center" vertical="center" wrapText="1"/>
    </xf>
    <xf numFmtId="0" fontId="16" fillId="10" borderId="31" xfId="0" applyFont="1" applyFill="1" applyBorder="1" applyAlignment="1" applyProtection="1">
      <alignment horizontal="center" vertical="center" wrapText="1"/>
    </xf>
    <xf numFmtId="0" fontId="7" fillId="9" borderId="51" xfId="0" applyFont="1" applyFill="1" applyBorder="1" applyAlignment="1" applyProtection="1">
      <alignment horizontal="center" vertical="top" wrapText="1"/>
      <protection locked="0"/>
    </xf>
    <xf numFmtId="0" fontId="7" fillId="9" borderId="26" xfId="0" applyFont="1" applyFill="1" applyBorder="1" applyAlignment="1" applyProtection="1">
      <alignment horizontal="center" vertical="top" wrapText="1"/>
      <protection locked="0"/>
    </xf>
    <xf numFmtId="0" fontId="16" fillId="10" borderId="32" xfId="0" applyFont="1" applyFill="1" applyBorder="1" applyAlignment="1" applyProtection="1">
      <alignment vertical="center" wrapText="1"/>
    </xf>
    <xf numFmtId="0" fontId="16" fillId="10" borderId="75" xfId="0" applyFont="1" applyFill="1" applyBorder="1" applyAlignment="1" applyProtection="1">
      <alignment vertical="center" wrapText="1"/>
    </xf>
    <xf numFmtId="0" fontId="16" fillId="10" borderId="76" xfId="0" applyFont="1" applyFill="1" applyBorder="1" applyAlignment="1" applyProtection="1">
      <alignment vertical="center" wrapText="1"/>
    </xf>
    <xf numFmtId="0" fontId="54" fillId="9" borderId="51" xfId="0" applyFont="1" applyFill="1" applyBorder="1" applyAlignment="1" applyProtection="1">
      <alignment horizontal="center" vertical="center" wrapText="1"/>
      <protection locked="0"/>
    </xf>
    <xf numFmtId="0" fontId="54" fillId="9" borderId="26" xfId="0" applyFont="1" applyFill="1" applyBorder="1" applyAlignment="1" applyProtection="1">
      <alignment horizontal="center" vertical="center" wrapText="1"/>
      <protection locked="0"/>
    </xf>
    <xf numFmtId="0" fontId="33" fillId="8" borderId="2" xfId="0" applyFont="1" applyFill="1" applyBorder="1" applyAlignment="1" applyProtection="1">
      <alignment horizontal="center" vertical="center" wrapText="1"/>
    </xf>
    <xf numFmtId="0" fontId="34" fillId="11" borderId="2" xfId="0" applyFont="1" applyFill="1" applyBorder="1" applyAlignment="1" applyProtection="1">
      <alignment horizontal="center" vertical="center" wrapText="1"/>
    </xf>
    <xf numFmtId="0" fontId="34" fillId="11" borderId="14" xfId="0" applyFont="1" applyFill="1" applyBorder="1" applyAlignment="1" applyProtection="1">
      <alignment horizontal="center" vertical="center" wrapText="1"/>
    </xf>
    <xf numFmtId="0" fontId="13" fillId="20" borderId="140" xfId="0" applyFont="1" applyFill="1" applyBorder="1" applyAlignment="1" applyProtection="1">
      <alignment horizontal="center" vertical="center" textRotation="90" wrapText="1"/>
    </xf>
    <xf numFmtId="0" fontId="13" fillId="20" borderId="83" xfId="0" applyFont="1" applyFill="1" applyBorder="1" applyAlignment="1" applyProtection="1">
      <alignment horizontal="center" vertical="center" textRotation="90" wrapText="1"/>
    </xf>
    <xf numFmtId="0" fontId="13" fillId="20" borderId="84" xfId="0" applyFont="1" applyFill="1" applyBorder="1" applyAlignment="1" applyProtection="1">
      <alignment horizontal="center" vertical="center" textRotation="90" wrapText="1"/>
    </xf>
    <xf numFmtId="0" fontId="16" fillId="10" borderId="103" xfId="0" applyFont="1" applyFill="1" applyBorder="1" applyAlignment="1" applyProtection="1">
      <alignment horizontal="center" vertical="center" wrapText="1"/>
    </xf>
    <xf numFmtId="0" fontId="10" fillId="10" borderId="88" xfId="0" applyFont="1" applyFill="1" applyBorder="1" applyAlignment="1" applyProtection="1">
      <alignment horizontal="left" vertical="top" wrapText="1"/>
    </xf>
    <xf numFmtId="0" fontId="16" fillId="10" borderId="81" xfId="0" applyFont="1" applyFill="1" applyBorder="1" applyAlignment="1" applyProtection="1">
      <alignment horizontal="center" vertical="center" wrapText="1"/>
    </xf>
    <xf numFmtId="0" fontId="13" fillId="19" borderId="97" xfId="0" applyFont="1" applyFill="1" applyBorder="1" applyAlignment="1" applyProtection="1">
      <alignment horizontal="center" vertical="center" textRotation="90" wrapText="1"/>
    </xf>
    <xf numFmtId="0" fontId="13" fillId="19" borderId="98" xfId="0" applyFont="1" applyFill="1" applyBorder="1" applyAlignment="1" applyProtection="1">
      <alignment horizontal="center" vertical="center" textRotation="90" wrapText="1"/>
    </xf>
    <xf numFmtId="0" fontId="10" fillId="10" borderId="14" xfId="0" applyFont="1" applyFill="1" applyBorder="1" applyAlignment="1" applyProtection="1">
      <alignment horizontal="left" vertical="top" wrapText="1" indent="1"/>
    </xf>
    <xf numFmtId="0" fontId="10" fillId="10" borderId="37" xfId="0" applyFont="1" applyFill="1" applyBorder="1" applyAlignment="1" applyProtection="1">
      <alignment horizontal="left" vertical="top" wrapText="1" indent="1"/>
    </xf>
    <xf numFmtId="0" fontId="13" fillId="18" borderId="105" xfId="0" applyFont="1" applyFill="1" applyBorder="1" applyAlignment="1" applyProtection="1">
      <alignment horizontal="center" vertical="center" textRotation="90" wrapText="1"/>
    </xf>
    <xf numFmtId="0" fontId="3" fillId="10" borderId="36" xfId="0" applyFont="1" applyFill="1" applyBorder="1" applyAlignment="1" applyProtection="1">
      <alignment horizontal="center" vertical="center" wrapText="1"/>
    </xf>
    <xf numFmtId="0" fontId="3" fillId="10" borderId="35" xfId="0" applyFont="1" applyFill="1" applyBorder="1" applyAlignment="1" applyProtection="1">
      <alignment horizontal="center" vertical="center" wrapText="1"/>
    </xf>
    <xf numFmtId="0" fontId="10" fillId="10" borderId="38" xfId="0" applyFont="1" applyFill="1" applyBorder="1" applyAlignment="1" applyProtection="1">
      <alignment horizontal="left" vertical="top" wrapText="1" indent="1"/>
    </xf>
    <xf numFmtId="0" fontId="10" fillId="10" borderId="41" xfId="0" applyFont="1" applyFill="1" applyBorder="1" applyAlignment="1" applyProtection="1">
      <alignment horizontal="left" vertical="top" wrapText="1" indent="1"/>
    </xf>
    <xf numFmtId="0" fontId="16" fillId="10" borderId="37" xfId="0" applyFont="1" applyFill="1" applyBorder="1" applyAlignment="1">
      <alignment horizontal="center" vertical="center" wrapText="1"/>
    </xf>
    <xf numFmtId="0" fontId="16" fillId="10" borderId="34" xfId="0" applyFont="1" applyFill="1" applyBorder="1" applyAlignment="1">
      <alignment horizontal="center" vertical="center" wrapText="1"/>
    </xf>
    <xf numFmtId="0" fontId="3" fillId="10" borderId="35" xfId="0" applyFont="1" applyFill="1" applyBorder="1" applyAlignment="1" applyProtection="1">
      <alignment horizontal="center" vertical="center"/>
    </xf>
    <xf numFmtId="0" fontId="3" fillId="10" borderId="7" xfId="0" applyFont="1" applyFill="1" applyBorder="1" applyAlignment="1" applyProtection="1">
      <alignment horizontal="center" vertical="center"/>
    </xf>
    <xf numFmtId="0" fontId="16" fillId="10" borderId="109" xfId="0" applyFont="1" applyFill="1" applyBorder="1" applyAlignment="1">
      <alignment horizontal="center" vertical="center" wrapText="1"/>
    </xf>
    <xf numFmtId="0" fontId="16" fillId="10" borderId="110" xfId="0" applyFont="1" applyFill="1" applyBorder="1" applyAlignment="1">
      <alignment horizontal="center" vertical="center" wrapText="1"/>
    </xf>
    <xf numFmtId="0" fontId="3" fillId="10" borderId="36" xfId="0" applyFont="1" applyFill="1" applyBorder="1" applyAlignment="1" applyProtection="1">
      <alignment horizontal="center" vertical="center"/>
    </xf>
    <xf numFmtId="0" fontId="16" fillId="10" borderId="2" xfId="0" applyFont="1" applyFill="1" applyBorder="1" applyAlignment="1">
      <alignment horizontal="center" vertical="center" wrapText="1"/>
    </xf>
    <xf numFmtId="0" fontId="3" fillId="10" borderId="5" xfId="0" applyFont="1" applyFill="1" applyBorder="1" applyAlignment="1" applyProtection="1">
      <alignment horizontal="center" vertical="center"/>
    </xf>
    <xf numFmtId="0" fontId="16" fillId="10" borderId="14" xfId="0" applyFont="1" applyFill="1" applyBorder="1" applyAlignment="1">
      <alignment horizontal="center" vertical="center" wrapText="1"/>
    </xf>
    <xf numFmtId="0" fontId="16" fillId="10" borderId="4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128" xfId="0" applyFont="1" applyFill="1" applyBorder="1" applyAlignment="1">
      <alignment horizontal="center" vertical="center" wrapText="1"/>
    </xf>
    <xf numFmtId="0" fontId="3" fillId="10" borderId="38" xfId="0" applyFont="1" applyFill="1" applyBorder="1" applyAlignment="1" applyProtection="1">
      <alignment horizontal="center" vertical="center" wrapText="1"/>
    </xf>
    <xf numFmtId="0" fontId="3" fillId="10" borderId="58" xfId="0" applyFont="1" applyFill="1" applyBorder="1" applyAlignment="1" applyProtection="1">
      <alignment horizontal="center" vertical="center" wrapText="1"/>
    </xf>
    <xf numFmtId="0" fontId="10" fillId="10" borderId="2" xfId="0" applyFont="1" applyFill="1" applyBorder="1" applyAlignment="1" applyProtection="1">
      <alignment horizontal="left" vertical="top" wrapText="1" indent="1"/>
    </xf>
    <xf numFmtId="0" fontId="12" fillId="10" borderId="36" xfId="0" applyFont="1" applyFill="1" applyBorder="1" applyAlignment="1" applyProtection="1">
      <alignment horizontal="center" vertical="center" wrapText="1"/>
    </xf>
    <xf numFmtId="0" fontId="12" fillId="10" borderId="35" xfId="0" applyFont="1" applyFill="1" applyBorder="1" applyAlignment="1" applyProtection="1">
      <alignment horizontal="center" vertical="center" wrapText="1"/>
    </xf>
    <xf numFmtId="0" fontId="16" fillId="10" borderId="168" xfId="0" applyFont="1" applyFill="1" applyBorder="1" applyAlignment="1">
      <alignment horizontal="center" vertical="center" wrapText="1"/>
    </xf>
    <xf numFmtId="0" fontId="13" fillId="21" borderId="169" xfId="0" applyFont="1" applyFill="1" applyBorder="1" applyAlignment="1">
      <alignment horizontal="center" vertical="center" textRotation="90" wrapText="1"/>
    </xf>
    <xf numFmtId="0" fontId="3" fillId="10" borderId="6"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114" xfId="0" applyFont="1" applyFill="1" applyBorder="1" applyAlignment="1" applyProtection="1">
      <alignment horizontal="center" vertical="center" wrapText="1"/>
    </xf>
    <xf numFmtId="0" fontId="10" fillId="10" borderId="58" xfId="0" applyFont="1" applyFill="1" applyBorder="1" applyAlignment="1" applyProtection="1">
      <alignment horizontal="left" vertical="top" wrapText="1" indent="1"/>
    </xf>
    <xf numFmtId="0" fontId="3" fillId="10" borderId="55" xfId="0" applyFont="1" applyFill="1" applyBorder="1" applyAlignment="1" applyProtection="1">
      <alignment horizontal="center" vertical="center" wrapText="1"/>
    </xf>
    <xf numFmtId="0" fontId="10" fillId="10" borderId="93" xfId="0" applyFont="1" applyFill="1" applyBorder="1" applyAlignment="1" applyProtection="1">
      <alignment horizontal="left" vertical="top" wrapText="1" indent="1"/>
    </xf>
    <xf numFmtId="0" fontId="10" fillId="10" borderId="95" xfId="0" applyFont="1" applyFill="1" applyBorder="1" applyAlignment="1" applyProtection="1">
      <alignment horizontal="left" vertical="top" wrapText="1" indent="1"/>
    </xf>
    <xf numFmtId="0" fontId="3" fillId="10" borderId="129" xfId="0" applyFont="1" applyFill="1" applyBorder="1" applyAlignment="1" applyProtection="1">
      <alignment horizontal="center" vertical="center"/>
    </xf>
    <xf numFmtId="0" fontId="3" fillId="10" borderId="130" xfId="0" applyFont="1" applyFill="1" applyBorder="1" applyAlignment="1" applyProtection="1">
      <alignment horizontal="center" vertical="center"/>
    </xf>
    <xf numFmtId="0" fontId="3" fillId="10" borderId="131" xfId="0" applyFont="1" applyFill="1" applyBorder="1" applyAlignment="1" applyProtection="1">
      <alignment horizontal="center" vertical="center"/>
    </xf>
    <xf numFmtId="0" fontId="10" fillId="10" borderId="49" xfId="0" applyFont="1" applyFill="1" applyBorder="1" applyAlignment="1" applyProtection="1">
      <alignment horizontal="left" vertical="top" wrapText="1" indent="1"/>
    </xf>
    <xf numFmtId="0" fontId="3" fillId="10" borderId="36" xfId="0" applyNumberFormat="1" applyFont="1" applyFill="1" applyBorder="1" applyAlignment="1" applyProtection="1">
      <alignment horizontal="center" vertical="center" wrapText="1"/>
    </xf>
    <xf numFmtId="0" fontId="3" fillId="10" borderId="55" xfId="0" applyNumberFormat="1" applyFont="1" applyFill="1" applyBorder="1" applyAlignment="1" applyProtection="1">
      <alignment horizontal="center" vertical="center" wrapText="1"/>
    </xf>
    <xf numFmtId="0" fontId="3" fillId="10" borderId="123" xfId="0" applyFont="1" applyFill="1" applyBorder="1" applyAlignment="1" applyProtection="1">
      <alignment horizontal="center" vertical="center" wrapText="1"/>
    </xf>
    <xf numFmtId="0" fontId="3" fillId="10" borderId="124" xfId="0" applyFont="1" applyFill="1" applyBorder="1" applyAlignment="1" applyProtection="1">
      <alignment horizontal="center" vertical="center" wrapText="1"/>
    </xf>
    <xf numFmtId="0" fontId="3" fillId="10" borderId="125" xfId="0" applyFont="1" applyFill="1" applyBorder="1" applyAlignment="1" applyProtection="1">
      <alignment horizontal="center" vertical="center" wrapText="1"/>
    </xf>
    <xf numFmtId="0" fontId="13" fillId="20" borderId="106" xfId="0" applyFont="1" applyFill="1" applyBorder="1" applyAlignment="1">
      <alignment horizontal="center" vertical="center" textRotation="90" wrapText="1"/>
    </xf>
    <xf numFmtId="0" fontId="14" fillId="10" borderId="61"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13" fillId="19" borderId="107" xfId="0" applyFont="1" applyFill="1" applyBorder="1" applyAlignment="1" applyProtection="1">
      <alignment horizontal="center" vertical="center" textRotation="90" wrapText="1"/>
    </xf>
    <xf numFmtId="0" fontId="16" fillId="10" borderId="52"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3" fillId="10" borderId="70" xfId="0" applyFont="1" applyFill="1" applyBorder="1" applyAlignment="1" applyProtection="1">
      <alignment horizontal="center" vertical="center" wrapText="1"/>
    </xf>
    <xf numFmtId="0" fontId="3" fillId="10" borderId="108" xfId="0" applyFont="1" applyFill="1" applyBorder="1" applyAlignment="1" applyProtection="1">
      <alignment horizontal="center" vertical="center" wrapText="1"/>
    </xf>
    <xf numFmtId="0" fontId="16" fillId="10" borderId="38" xfId="0" applyFont="1" applyFill="1" applyBorder="1" applyAlignment="1">
      <alignment horizontal="center" vertical="center" wrapText="1"/>
    </xf>
    <xf numFmtId="0" fontId="12" fillId="10" borderId="36" xfId="0" applyFont="1" applyFill="1" applyBorder="1" applyAlignment="1" applyProtection="1">
      <alignment horizontal="center" vertical="center"/>
    </xf>
    <xf numFmtId="0" fontId="12" fillId="10" borderId="55" xfId="0" applyFont="1" applyFill="1" applyBorder="1" applyAlignment="1" applyProtection="1">
      <alignment horizontal="center" vertical="center"/>
    </xf>
    <xf numFmtId="0" fontId="12" fillId="10" borderId="114" xfId="0" applyFont="1" applyFill="1" applyBorder="1" applyAlignment="1" applyProtection="1">
      <alignment horizontal="center" vertical="center"/>
    </xf>
    <xf numFmtId="0" fontId="16" fillId="10" borderId="115" xfId="0" applyFont="1" applyFill="1" applyBorder="1" applyAlignment="1">
      <alignment horizontal="center" vertical="center" wrapText="1"/>
    </xf>
    <xf numFmtId="0" fontId="16" fillId="10" borderId="116" xfId="0" applyFont="1" applyFill="1" applyBorder="1" applyAlignment="1">
      <alignment horizontal="center" vertical="center" wrapText="1"/>
    </xf>
    <xf numFmtId="0" fontId="16" fillId="10" borderId="117" xfId="0" applyFont="1" applyFill="1" applyBorder="1" applyAlignment="1">
      <alignment horizontal="center" vertical="center" wrapText="1"/>
    </xf>
    <xf numFmtId="0" fontId="3" fillId="10" borderId="118" xfId="0" applyFont="1" applyFill="1" applyBorder="1" applyAlignment="1" applyProtection="1">
      <alignment horizontal="center" vertical="center"/>
    </xf>
    <xf numFmtId="0" fontId="3" fillId="10" borderId="119" xfId="0" applyFont="1" applyFill="1" applyBorder="1" applyAlignment="1" applyProtection="1">
      <alignment horizontal="center" vertical="center"/>
    </xf>
    <xf numFmtId="0" fontId="3" fillId="10" borderId="120" xfId="0" applyFont="1" applyFill="1" applyBorder="1" applyAlignment="1" applyProtection="1">
      <alignment horizontal="center" vertical="center"/>
    </xf>
    <xf numFmtId="0" fontId="3" fillId="10" borderId="121" xfId="0" applyFont="1" applyFill="1" applyBorder="1" applyAlignment="1" applyProtection="1">
      <alignment horizontal="center" vertical="center"/>
    </xf>
    <xf numFmtId="0" fontId="16" fillId="10" borderId="111" xfId="0" applyFont="1" applyFill="1" applyBorder="1" applyAlignment="1">
      <alignment horizontal="center" vertical="center" wrapText="1"/>
    </xf>
    <xf numFmtId="0" fontId="3" fillId="10" borderId="112" xfId="0" applyFont="1" applyFill="1" applyBorder="1" applyAlignment="1" applyProtection="1">
      <alignment horizontal="center" vertical="center" wrapText="1"/>
    </xf>
    <xf numFmtId="0" fontId="16" fillId="10" borderId="113" xfId="0" applyFont="1" applyFill="1" applyBorder="1" applyAlignment="1">
      <alignment horizontal="center" vertical="center" wrapText="1"/>
    </xf>
    <xf numFmtId="0" fontId="16" fillId="10" borderId="122" xfId="0" applyFont="1" applyFill="1" applyBorder="1" applyAlignment="1">
      <alignment horizontal="center" vertical="center" wrapText="1"/>
    </xf>
    <xf numFmtId="0" fontId="40" fillId="8" borderId="20" xfId="0" applyFont="1" applyFill="1" applyBorder="1" applyAlignment="1" applyProtection="1">
      <alignment horizontal="left" vertical="center" wrapText="1"/>
    </xf>
    <xf numFmtId="0" fontId="40" fillId="8" borderId="0" xfId="0" applyFont="1" applyFill="1" applyBorder="1" applyAlignment="1" applyProtection="1">
      <alignment horizontal="left" vertical="center" wrapText="1"/>
    </xf>
    <xf numFmtId="0" fontId="33" fillId="8" borderId="99" xfId="0" applyFont="1" applyFill="1" applyBorder="1" applyAlignment="1" applyProtection="1">
      <alignment horizontal="center" vertical="center" wrapText="1"/>
    </xf>
    <xf numFmtId="0" fontId="33" fillId="8" borderId="0" xfId="0" applyFont="1" applyFill="1" applyBorder="1" applyAlignment="1" applyProtection="1">
      <alignment horizontal="center" vertical="center" wrapText="1"/>
    </xf>
    <xf numFmtId="0" fontId="3" fillId="10" borderId="134" xfId="0" applyFont="1" applyFill="1" applyBorder="1" applyAlignment="1">
      <alignment horizontal="center" vertical="center" wrapText="1"/>
    </xf>
    <xf numFmtId="0" fontId="3" fillId="21" borderId="118" xfId="0" applyFont="1" applyFill="1" applyBorder="1" applyAlignment="1">
      <alignment horizontal="center" vertical="center" textRotation="90" wrapText="1"/>
    </xf>
    <xf numFmtId="0" fontId="16" fillId="10" borderId="135" xfId="0" applyFont="1" applyFill="1" applyBorder="1" applyAlignment="1">
      <alignment horizontal="left" vertical="center" wrapText="1"/>
    </xf>
    <xf numFmtId="0" fontId="3" fillId="10" borderId="119" xfId="0" applyFont="1" applyFill="1" applyBorder="1" applyAlignment="1">
      <alignment horizontal="center" vertical="center" wrapText="1"/>
    </xf>
    <xf numFmtId="0" fontId="16" fillId="10" borderId="95" xfId="0" applyFont="1" applyFill="1" applyBorder="1" applyAlignment="1">
      <alignment horizontal="left" vertical="center" wrapText="1"/>
    </xf>
    <xf numFmtId="0" fontId="3" fillId="10" borderId="118" xfId="0" applyFont="1" applyFill="1" applyBorder="1" applyAlignment="1">
      <alignment horizontal="center" vertical="center" wrapText="1"/>
    </xf>
    <xf numFmtId="0" fontId="3" fillId="10" borderId="156" xfId="0" applyFont="1" applyFill="1" applyBorder="1" applyAlignment="1">
      <alignment horizontal="center" vertical="center" wrapText="1"/>
    </xf>
    <xf numFmtId="0" fontId="16" fillId="10" borderId="31" xfId="0" applyFont="1" applyFill="1" applyBorder="1" applyAlignment="1">
      <alignment horizontal="left" vertical="center" wrapText="1"/>
    </xf>
    <xf numFmtId="0" fontId="16" fillId="10" borderId="75" xfId="0" applyFont="1" applyFill="1" applyBorder="1" applyAlignment="1">
      <alignment horizontal="left" vertical="center" wrapText="1"/>
    </xf>
    <xf numFmtId="0" fontId="16" fillId="10" borderId="103" xfId="0" applyFont="1" applyFill="1" applyBorder="1" applyAlignment="1">
      <alignment horizontal="left" vertical="center" wrapText="1"/>
    </xf>
    <xf numFmtId="0" fontId="13" fillId="21" borderId="93" xfId="0" applyFont="1" applyFill="1" applyBorder="1" applyAlignment="1">
      <alignment horizontal="left" vertical="center" textRotation="90" wrapText="1"/>
    </xf>
    <xf numFmtId="0" fontId="3" fillId="10" borderId="137" xfId="0" applyFont="1" applyFill="1" applyBorder="1" applyAlignment="1">
      <alignment horizontal="center" vertical="center" wrapText="1"/>
    </xf>
    <xf numFmtId="0" fontId="13" fillId="16" borderId="133" xfId="0" applyFont="1" applyFill="1" applyBorder="1" applyAlignment="1" applyProtection="1">
      <alignment horizontal="center" vertical="center" textRotation="90" wrapText="1"/>
    </xf>
    <xf numFmtId="0" fontId="3" fillId="10" borderId="134" xfId="0" applyNumberFormat="1" applyFont="1" applyFill="1" applyBorder="1" applyAlignment="1">
      <alignment horizontal="center" vertical="center" wrapText="1"/>
    </xf>
    <xf numFmtId="0" fontId="16" fillId="10" borderId="115" xfId="0" applyFont="1" applyFill="1" applyBorder="1" applyAlignment="1">
      <alignment horizontal="left" vertical="center" wrapText="1"/>
    </xf>
    <xf numFmtId="0" fontId="16" fillId="10" borderId="136" xfId="0" applyFont="1" applyFill="1" applyBorder="1" applyAlignment="1">
      <alignment horizontal="left" vertical="center" wrapText="1"/>
    </xf>
    <xf numFmtId="0" fontId="14" fillId="10" borderId="95" xfId="0" applyFont="1" applyFill="1" applyBorder="1" applyAlignment="1">
      <alignment horizontal="left" vertical="center" wrapText="1"/>
    </xf>
    <xf numFmtId="0" fontId="14" fillId="10" borderId="135" xfId="0" applyFont="1" applyFill="1" applyBorder="1" applyAlignment="1">
      <alignment horizontal="left" vertical="center" wrapText="1"/>
    </xf>
    <xf numFmtId="0" fontId="3" fillId="26" borderId="142" xfId="0" applyFont="1" applyFill="1" applyBorder="1" applyAlignment="1" applyProtection="1">
      <alignment horizontal="left" vertical="center" wrapText="1"/>
    </xf>
    <xf numFmtId="0" fontId="3" fillId="4" borderId="142"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wrapText="1"/>
    </xf>
    <xf numFmtId="0" fontId="4" fillId="7" borderId="126" xfId="0" applyFont="1" applyFill="1" applyBorder="1" applyAlignment="1">
      <alignment horizontal="left" vertical="center" wrapText="1"/>
    </xf>
    <xf numFmtId="0" fontId="4" fillId="7" borderId="0" xfId="0" applyFont="1" applyFill="1" applyBorder="1" applyAlignment="1">
      <alignment horizontal="left" vertical="center" wrapText="1"/>
    </xf>
    <xf numFmtId="0" fontId="39" fillId="8" borderId="0" xfId="0" applyFont="1" applyFill="1" applyBorder="1" applyAlignment="1" applyProtection="1">
      <alignment horizontal="center" vertical="center" wrapText="1"/>
    </xf>
    <xf numFmtId="0" fontId="3" fillId="0" borderId="0" xfId="0" applyFont="1" applyFill="1" applyBorder="1" applyAlignment="1">
      <alignment horizontal="center"/>
    </xf>
    <xf numFmtId="0" fontId="3" fillId="3" borderId="146" xfId="0" applyFont="1" applyFill="1" applyBorder="1" applyAlignment="1" applyProtection="1">
      <alignment horizontal="center" vertical="center" wrapText="1"/>
    </xf>
    <xf numFmtId="0" fontId="3" fillId="3" borderId="148" xfId="0" applyFont="1" applyFill="1" applyBorder="1" applyAlignment="1" applyProtection="1">
      <alignment horizontal="center" vertical="center" wrapText="1"/>
    </xf>
    <xf numFmtId="0" fontId="3" fillId="3" borderId="147" xfId="0" applyFont="1" applyFill="1" applyBorder="1" applyAlignment="1" applyProtection="1">
      <alignment horizontal="center" vertical="center" wrapText="1"/>
    </xf>
    <xf numFmtId="0" fontId="3" fillId="3" borderId="149" xfId="0" applyFont="1" applyFill="1" applyBorder="1" applyAlignment="1" applyProtection="1">
      <alignment horizontal="center" vertical="center" wrapText="1"/>
    </xf>
    <xf numFmtId="0" fontId="3" fillId="3" borderId="142" xfId="0" applyFont="1" applyFill="1" applyBorder="1" applyAlignment="1">
      <alignment horizontal="center" vertical="center" wrapText="1"/>
    </xf>
    <xf numFmtId="0" fontId="3" fillId="3" borderId="142" xfId="0" applyFont="1" applyFill="1" applyBorder="1" applyAlignment="1">
      <alignment horizontal="center" vertical="center"/>
    </xf>
    <xf numFmtId="0" fontId="3" fillId="3" borderId="143" xfId="0" applyFont="1" applyFill="1" applyBorder="1" applyAlignment="1">
      <alignment horizontal="center" vertical="center"/>
    </xf>
    <xf numFmtId="0" fontId="3" fillId="3" borderId="144" xfId="0" applyFont="1" applyFill="1" applyBorder="1" applyAlignment="1">
      <alignment horizontal="center" vertical="center"/>
    </xf>
    <xf numFmtId="0" fontId="3" fillId="3" borderId="145" xfId="0" applyFont="1" applyFill="1" applyBorder="1" applyAlignment="1">
      <alignment horizontal="center" vertical="center"/>
    </xf>
    <xf numFmtId="0" fontId="3" fillId="3" borderId="142" xfId="0" applyFont="1" applyFill="1" applyBorder="1" applyAlignment="1" applyProtection="1">
      <alignment horizontal="center" vertical="center" wrapText="1"/>
    </xf>
    <xf numFmtId="0" fontId="4" fillId="7" borderId="142" xfId="0" applyFont="1" applyFill="1" applyBorder="1" applyAlignment="1">
      <alignment horizontal="center" vertical="center" wrapText="1"/>
    </xf>
    <xf numFmtId="0" fontId="3" fillId="3" borderId="142" xfId="0" applyFont="1" applyFill="1" applyBorder="1" applyAlignment="1" applyProtection="1">
      <alignment horizontal="center" vertical="center" wrapText="1"/>
      <protection locked="0"/>
    </xf>
    <xf numFmtId="0" fontId="4" fillId="7" borderId="0" xfId="0" applyFont="1" applyFill="1" applyBorder="1" applyAlignment="1">
      <alignment vertical="center" wrapText="1"/>
    </xf>
    <xf numFmtId="0" fontId="3" fillId="3" borderId="142" xfId="0" applyFont="1" applyFill="1" applyBorder="1" applyAlignment="1" applyProtection="1">
      <alignment horizontal="center" vertical="center"/>
    </xf>
    <xf numFmtId="0" fontId="4" fillId="7" borderId="142" xfId="0" applyFont="1" applyFill="1" applyBorder="1" applyAlignment="1" applyProtection="1">
      <alignment horizontal="center" vertical="center" wrapText="1"/>
    </xf>
    <xf numFmtId="0" fontId="4" fillId="7" borderId="142" xfId="0" applyFont="1" applyFill="1" applyBorder="1" applyAlignment="1" applyProtection="1">
      <alignment horizontal="center" vertical="center"/>
      <protection hidden="1"/>
    </xf>
    <xf numFmtId="0" fontId="3" fillId="0" borderId="0" xfId="0" applyFont="1" applyFill="1" applyBorder="1" applyAlignment="1" applyProtection="1">
      <alignment vertical="center" wrapText="1"/>
      <protection locked="0"/>
    </xf>
  </cellXfs>
  <cellStyles count="3">
    <cellStyle name="Euro" xfId="1"/>
    <cellStyle name="Normale" xfId="0" builtinId="0"/>
    <cellStyle name="Percentual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Drop" dropLines="5" dropStyle="combo" dx="16" sel="0" val="0"/>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Drop" dropLines="5" dropStyle="combo" dx="16" sel="0" val="0"/>
</file>

<file path=xl/ctrlProps/ctrlProp19.xml><?xml version="1.0" encoding="utf-8"?>
<formControlPr xmlns="http://schemas.microsoft.com/office/spreadsheetml/2009/9/main" objectType="Drop" dropLines="5" dropStyle="combo" dx="16" sel="0" val="0"/>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285750</xdr:colOff>
          <xdr:row>0</xdr:row>
          <xdr:rowOff>0</xdr:rowOff>
        </xdr:from>
        <xdr:to>
          <xdr:col>0</xdr:col>
          <xdr:colOff>330200</xdr:colOff>
          <xdr:row>0</xdr:row>
          <xdr:rowOff>0</xdr:rowOff>
        </xdr:to>
        <xdr:sp macro="" textlink="">
          <xdr:nvSpPr>
            <xdr:cNvPr id="7170" name="ListBox"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xdr:colOff>
          <xdr:row>0</xdr:row>
          <xdr:rowOff>0</xdr:rowOff>
        </xdr:from>
        <xdr:to>
          <xdr:col>0</xdr:col>
          <xdr:colOff>12700</xdr:colOff>
          <xdr:row>0</xdr:row>
          <xdr:rowOff>0</xdr:rowOff>
        </xdr:to>
        <xdr:sp macro="" textlink="">
          <xdr:nvSpPr>
            <xdr:cNvPr id="7173" name="CheckBox2"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Heavy oil with less than 0,1% sulphur content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xdr:colOff>
          <xdr:row>0</xdr:row>
          <xdr:rowOff>0</xdr:rowOff>
        </xdr:from>
        <xdr:to>
          <xdr:col>0</xdr:col>
          <xdr:colOff>12700</xdr:colOff>
          <xdr:row>0</xdr:row>
          <xdr:rowOff>0</xdr:rowOff>
        </xdr:to>
        <xdr:sp macro="" textlink="">
          <xdr:nvSpPr>
            <xdr:cNvPr id="7174" name="CheckBox3"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Solar </a:t>
              </a:r>
            </a:p>
            <a:p>
              <a:pPr algn="l" rtl="0">
                <a:defRPr sz="1000"/>
              </a:pPr>
              <a:endParaRPr lang="it-IT" sz="1000" b="0" i="0" u="none" strike="noStrike" baseline="0">
                <a:solidFill>
                  <a:srgbClr val="000000"/>
                </a:solidFill>
                <a:latin typeface="Arial"/>
                <a:cs typeface="Arial"/>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31750</xdr:colOff>
          <xdr:row>0</xdr:row>
          <xdr:rowOff>0</xdr:rowOff>
        </xdr:to>
        <xdr:sp macro="" textlink="">
          <xdr:nvSpPr>
            <xdr:cNvPr id="7175" name="CheckBox4"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Cogeneration Heat and Power (CHP)</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57150</xdr:colOff>
          <xdr:row>0</xdr:row>
          <xdr:rowOff>0</xdr:rowOff>
        </xdr:to>
        <xdr:sp macro="" textlink="">
          <xdr:nvSpPr>
            <xdr:cNvPr id="7176" name="CheckBox6"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Biomass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6350</xdr:colOff>
          <xdr:row>0</xdr:row>
          <xdr:rowOff>0</xdr:rowOff>
        </xdr:from>
        <xdr:to>
          <xdr:col>0</xdr:col>
          <xdr:colOff>50800</xdr:colOff>
          <xdr:row>0</xdr:row>
          <xdr:rowOff>0</xdr:rowOff>
        </xdr:to>
        <xdr:sp macro="" textlink="">
          <xdr:nvSpPr>
            <xdr:cNvPr id="7177" name="CheckBox8"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Electricity Provider - RECS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57150</xdr:colOff>
          <xdr:row>0</xdr:row>
          <xdr:rowOff>0</xdr:rowOff>
        </xdr:to>
        <xdr:sp macro="" textlink="">
          <xdr:nvSpPr>
            <xdr:cNvPr id="7178" name="CheckBox9"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Electricity Provider - Contract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57150</xdr:colOff>
          <xdr:row>0</xdr:row>
          <xdr:rowOff>0</xdr:rowOff>
        </xdr:to>
        <xdr:sp macro="" textlink="">
          <xdr:nvSpPr>
            <xdr:cNvPr id="7179" name="CheckBox10"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Auto-production - Wind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57150</xdr:colOff>
          <xdr:row>0</xdr:row>
          <xdr:rowOff>0</xdr:rowOff>
        </xdr:to>
        <xdr:sp macro="" textlink="">
          <xdr:nvSpPr>
            <xdr:cNvPr id="7180" name="CheckBox11"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Auto-production - Solar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12700</xdr:colOff>
          <xdr:row>0</xdr:row>
          <xdr:rowOff>0</xdr:rowOff>
        </xdr:from>
        <xdr:to>
          <xdr:col>0</xdr:col>
          <xdr:colOff>57150</xdr:colOff>
          <xdr:row>0</xdr:row>
          <xdr:rowOff>0</xdr:rowOff>
        </xdr:to>
        <xdr:sp macro="" textlink="">
          <xdr:nvSpPr>
            <xdr:cNvPr id="7181" name="CheckBox12"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Auto-production -Geothermal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107950</xdr:colOff>
          <xdr:row>0</xdr:row>
          <xdr:rowOff>0</xdr:rowOff>
        </xdr:from>
        <xdr:to>
          <xdr:col>0</xdr:col>
          <xdr:colOff>171450</xdr:colOff>
          <xdr:row>0</xdr:row>
          <xdr:rowOff>0</xdr:rowOff>
        </xdr:to>
        <xdr:sp macro="" textlink="">
          <xdr:nvSpPr>
            <xdr:cNvPr id="7188" name="CheckBox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Casella di controllo20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0</xdr:row>
          <xdr:rowOff>0</xdr:rowOff>
        </xdr:from>
        <xdr:to>
          <xdr:col>0</xdr:col>
          <xdr:colOff>50800</xdr:colOff>
          <xdr:row>0</xdr:row>
          <xdr:rowOff>0</xdr:rowOff>
        </xdr:to>
        <xdr:sp macro="" textlink="">
          <xdr:nvSpPr>
            <xdr:cNvPr id="7195" name="CheckBox5"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it-IT" sz="1000" b="0" i="0" u="none" strike="noStrike" baseline="0">
                  <a:solidFill>
                    <a:srgbClr val="000000"/>
                  </a:solidFill>
                  <a:latin typeface="Arial"/>
                  <a:cs typeface="Arial"/>
                </a:rPr>
                <a:t>Electricity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25400</xdr:colOff>
          <xdr:row>20</xdr:row>
          <xdr:rowOff>0</xdr:rowOff>
        </xdr:from>
        <xdr:to>
          <xdr:col>3</xdr:col>
          <xdr:colOff>228600</xdr:colOff>
          <xdr:row>20</xdr:row>
          <xdr:rowOff>146050</xdr:rowOff>
        </xdr:to>
        <xdr:sp macro="" textlink="">
          <xdr:nvSpPr>
            <xdr:cNvPr id="7228" name="CheckBox26"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25400</xdr:colOff>
          <xdr:row>20</xdr:row>
          <xdr:rowOff>120650</xdr:rowOff>
        </xdr:from>
        <xdr:to>
          <xdr:col>3</xdr:col>
          <xdr:colOff>228600</xdr:colOff>
          <xdr:row>20</xdr:row>
          <xdr:rowOff>266700</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25400</xdr:colOff>
          <xdr:row>20</xdr:row>
          <xdr:rowOff>247650</xdr:rowOff>
        </xdr:from>
        <xdr:to>
          <xdr:col>3</xdr:col>
          <xdr:colOff>228600</xdr:colOff>
          <xdr:row>20</xdr:row>
          <xdr:rowOff>393700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25400</xdr:colOff>
          <xdr:row>20</xdr:row>
          <xdr:rowOff>381000</xdr:rowOff>
        </xdr:from>
        <xdr:to>
          <xdr:col>3</xdr:col>
          <xdr:colOff>228600</xdr:colOff>
          <xdr:row>20</xdr:row>
          <xdr:rowOff>527050</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20</xdr:row>
          <xdr:rowOff>628650</xdr:rowOff>
        </xdr:from>
        <xdr:to>
          <xdr:col>3</xdr:col>
          <xdr:colOff>234950</xdr:colOff>
          <xdr:row>20</xdr:row>
          <xdr:rowOff>774700</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xdr:row>
          <xdr:rowOff>50800</xdr:rowOff>
        </xdr:from>
        <xdr:to>
          <xdr:col>4</xdr:col>
          <xdr:colOff>0</xdr:colOff>
          <xdr:row>3</xdr:row>
          <xdr:rowOff>63500</xdr:rowOff>
        </xdr:to>
        <xdr:sp macro="" textlink="">
          <xdr:nvSpPr>
            <xdr:cNvPr id="9217" name="ListBox"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82550</xdr:rowOff>
        </xdr:from>
        <xdr:to>
          <xdr:col>4</xdr:col>
          <xdr:colOff>0</xdr:colOff>
          <xdr:row>13</xdr:row>
          <xdr:rowOff>95250</xdr:rowOff>
        </xdr:to>
        <xdr:sp macro="" textlink="">
          <xdr:nvSpPr>
            <xdr:cNvPr id="9218" name="Drop Down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6.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5.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4.vml"/><Relationship Id="rId1" Type="http://schemas.openxmlformats.org/officeDocument/2006/relationships/drawing" Target="../drawings/drawing2.xml"/><Relationship Id="rId4"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7"/>
  <sheetViews>
    <sheetView topLeftCell="A16" zoomScale="90" zoomScaleNormal="90" workbookViewId="0">
      <selection activeCell="A2" sqref="A2:A3"/>
    </sheetView>
  </sheetViews>
  <sheetFormatPr defaultColWidth="11.453125" defaultRowHeight="12.5" x14ac:dyDescent="0.25"/>
  <cols>
    <col min="1" max="1" width="155.26953125" customWidth="1"/>
    <col min="2" max="2" width="85.1796875" hidden="1" customWidth="1"/>
    <col min="3" max="18" width="6" customWidth="1"/>
    <col min="19" max="25" width="5.1796875" customWidth="1"/>
    <col min="26" max="72" width="4.26953125" customWidth="1"/>
  </cols>
  <sheetData>
    <row r="1" spans="1:3" ht="60.75" customHeight="1" x14ac:dyDescent="0.25">
      <c r="A1" s="251" t="s">
        <v>16</v>
      </c>
      <c r="B1" s="245"/>
      <c r="C1" s="246"/>
    </row>
    <row r="2" spans="1:3" ht="238.5" customHeight="1" x14ac:dyDescent="0.25">
      <c r="A2" s="339" t="s">
        <v>30</v>
      </c>
      <c r="B2" s="247"/>
      <c r="C2" s="246"/>
    </row>
    <row r="3" spans="1:3" ht="300" customHeight="1" x14ac:dyDescent="0.25">
      <c r="A3" s="340"/>
      <c r="B3" s="248"/>
      <c r="C3" s="246"/>
    </row>
    <row r="4" spans="1:3" x14ac:dyDescent="0.25">
      <c r="A4" s="249"/>
      <c r="B4" s="246"/>
      <c r="C4" s="246"/>
    </row>
    <row r="5" spans="1:3" x14ac:dyDescent="0.25">
      <c r="A5" s="250"/>
      <c r="B5" s="246"/>
      <c r="C5" s="246"/>
    </row>
    <row r="6" spans="1:3" x14ac:dyDescent="0.25">
      <c r="A6" s="238"/>
      <c r="B6" s="246"/>
      <c r="C6" s="246"/>
    </row>
    <row r="7" spans="1:3" x14ac:dyDescent="0.25">
      <c r="B7" s="246"/>
      <c r="C7" s="246"/>
    </row>
  </sheetData>
  <sheetProtection selectLockedCells="1" selectUnlockedCells="1"/>
  <customSheetViews>
    <customSheetView guid="{B57AFC39-7BC2-4CBD-A0A8-87008E0DB765}" scale="70" hiddenColumns="1">
      <selection activeCell="M20" sqref="M20"/>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1"/>
      <headerFooter alignWithMargins="0">
        <oddHeader>&amp;C&amp;"Tahoma,Predeterminado"&amp;32ONLY ADVISORY</oddHeader>
        <oddFooter>&amp;CPagina &amp;P</oddFooter>
      </headerFooter>
    </customSheetView>
    <customSheetView guid="{E0F1947B-DBB1-4302-8ABF-0F9B5D68BCD9}" scale="85" hiddenColumns="1">
      <selection activeCell="A2" sqref="A2:A3"/>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2"/>
      <headerFooter alignWithMargins="0">
        <oddHeader>&amp;C&amp;"Tahoma,Predeterminado"&amp;32ONLY ADVISORY</oddHeader>
        <oddFooter>&amp;CPagina &amp;P</oddFooter>
      </headerFooter>
    </customSheetView>
  </customSheetViews>
  <mergeCells count="1">
    <mergeCell ref="A2:A3"/>
  </mergeCells>
  <printOptions gridLines="1"/>
  <pageMargins left="0.78749999999999998" right="0.78749999999999998" top="1.3305555555555555" bottom="1.0249999999999999" header="0.78749999999999998" footer="0.78749999999999998"/>
  <pageSetup paperSize="11" scale="14" pageOrder="overThenDown" orientation="portrait" useFirstPageNumber="1" horizontalDpi="300" verticalDpi="300" r:id="rId3"/>
  <headerFooter alignWithMargins="0">
    <oddHeader>&amp;C&amp;"Tahoma,Predeterminado"&amp;32ONLY ADVISORY</oddHeader>
    <oddFooter>&amp;CPagina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L169"/>
  <sheetViews>
    <sheetView topLeftCell="A34" zoomScale="85" zoomScaleNormal="85" workbookViewId="0">
      <selection activeCell="F45" sqref="F45:F46"/>
    </sheetView>
  </sheetViews>
  <sheetFormatPr defaultColWidth="11.453125" defaultRowHeight="15" x14ac:dyDescent="0.25"/>
  <cols>
    <col min="1" max="1" width="41.26953125" style="1" customWidth="1"/>
    <col min="2" max="2" width="29.1796875" style="2" customWidth="1"/>
    <col min="3" max="3" width="18" style="2" customWidth="1"/>
    <col min="4" max="4" width="59.26953125" style="3" customWidth="1"/>
    <col min="5" max="5" width="23.453125" style="3" customWidth="1"/>
    <col min="6" max="6" width="83.453125" style="4" customWidth="1"/>
    <col min="7" max="7" width="11.453125" style="2" hidden="1" customWidth="1"/>
    <col min="8" max="8" width="33" style="2" customWidth="1"/>
    <col min="9" max="9" width="11.54296875" style="2" customWidth="1"/>
    <col min="10" max="16384" width="11.453125" style="2"/>
  </cols>
  <sheetData>
    <row r="1" spans="1:12" s="5" customFormat="1" ht="56.65" customHeight="1" x14ac:dyDescent="0.25">
      <c r="A1" s="382" t="s">
        <v>31</v>
      </c>
      <c r="B1" s="383"/>
      <c r="C1" s="383"/>
      <c r="D1" s="383"/>
      <c r="E1" s="383"/>
      <c r="F1" s="384"/>
      <c r="H1" s="25"/>
    </row>
    <row r="2" spans="1:12" s="5" customFormat="1" ht="56.65" customHeight="1" x14ac:dyDescent="0.25">
      <c r="A2" s="386" t="s">
        <v>32</v>
      </c>
      <c r="B2" s="386"/>
      <c r="C2" s="386"/>
      <c r="D2" s="386"/>
      <c r="E2" s="386"/>
      <c r="F2" s="386"/>
    </row>
    <row r="3" spans="1:12" s="5" customFormat="1" ht="49.75" customHeight="1" thickBot="1" x14ac:dyDescent="0.3">
      <c r="A3" s="23" t="s">
        <v>0</v>
      </c>
      <c r="B3" s="387" t="s">
        <v>25</v>
      </c>
      <c r="C3" s="387"/>
      <c r="D3" s="385" t="s">
        <v>24</v>
      </c>
      <c r="E3" s="385"/>
      <c r="F3" s="385" t="s">
        <v>23</v>
      </c>
      <c r="G3" s="385"/>
    </row>
    <row r="4" spans="1:12" ht="19" customHeight="1" thickBot="1" x14ac:dyDescent="0.3">
      <c r="A4" s="351" t="s">
        <v>33</v>
      </c>
      <c r="B4" s="388" t="s">
        <v>36</v>
      </c>
      <c r="C4" s="389"/>
      <c r="D4" s="356"/>
      <c r="E4" s="356"/>
      <c r="F4" s="28"/>
      <c r="G4" s="29"/>
      <c r="H4" s="27"/>
      <c r="I4" s="22"/>
      <c r="J4" s="22"/>
      <c r="L4" s="26"/>
    </row>
    <row r="5" spans="1:12" ht="51" customHeight="1" thickBot="1" x14ac:dyDescent="0.3">
      <c r="A5" s="351"/>
      <c r="B5" s="378" t="s">
        <v>34</v>
      </c>
      <c r="C5" s="379"/>
      <c r="D5" s="348"/>
      <c r="E5" s="355"/>
      <c r="F5" s="28"/>
      <c r="G5" s="29"/>
      <c r="H5" s="27"/>
      <c r="I5" s="22"/>
      <c r="J5" s="22"/>
      <c r="L5" s="26"/>
    </row>
    <row r="6" spans="1:12" ht="17.25" customHeight="1" thickBot="1" x14ac:dyDescent="0.3">
      <c r="A6" s="351"/>
      <c r="B6" s="378" t="s">
        <v>35</v>
      </c>
      <c r="C6" s="379"/>
      <c r="D6" s="348"/>
      <c r="E6" s="348"/>
      <c r="F6" s="28"/>
      <c r="G6" s="29"/>
      <c r="H6" s="27"/>
      <c r="I6" s="22"/>
      <c r="J6" s="22"/>
    </row>
    <row r="7" spans="1:12" ht="17.25" customHeight="1" thickBot="1" x14ac:dyDescent="0.3">
      <c r="A7" s="351"/>
      <c r="B7" s="378" t="s">
        <v>37</v>
      </c>
      <c r="C7" s="379"/>
      <c r="D7" s="348"/>
      <c r="E7" s="355"/>
      <c r="F7" s="28"/>
      <c r="G7" s="29"/>
      <c r="H7" s="22"/>
      <c r="I7" s="22"/>
      <c r="J7" s="22"/>
    </row>
    <row r="8" spans="1:12" ht="15.5" thickBot="1" x14ac:dyDescent="0.3">
      <c r="A8" s="351"/>
      <c r="B8" s="378" t="s">
        <v>38</v>
      </c>
      <c r="C8" s="379"/>
      <c r="D8" s="348"/>
      <c r="E8" s="348"/>
      <c r="F8" s="28"/>
      <c r="G8" s="29"/>
      <c r="H8" s="22"/>
      <c r="I8" s="22"/>
      <c r="J8" s="22"/>
    </row>
    <row r="9" spans="1:12" ht="15.5" thickBot="1" x14ac:dyDescent="0.3">
      <c r="A9" s="351"/>
      <c r="B9" s="378" t="s">
        <v>39</v>
      </c>
      <c r="C9" s="379"/>
      <c r="D9" s="348"/>
      <c r="E9" s="348"/>
      <c r="F9" s="28"/>
      <c r="G9" s="29"/>
      <c r="H9" s="22"/>
      <c r="I9" s="22"/>
      <c r="J9" s="22"/>
    </row>
    <row r="10" spans="1:12" ht="15.5" thickBot="1" x14ac:dyDescent="0.3">
      <c r="A10" s="351"/>
      <c r="B10" s="378" t="s">
        <v>1</v>
      </c>
      <c r="C10" s="379"/>
      <c r="D10" s="348"/>
      <c r="E10" s="354"/>
      <c r="F10" s="28"/>
      <c r="G10" s="29"/>
      <c r="H10" s="22"/>
      <c r="I10" s="22"/>
      <c r="J10" s="22"/>
    </row>
    <row r="11" spans="1:12" ht="15.75" customHeight="1" thickBot="1" x14ac:dyDescent="0.3">
      <c r="A11" s="351"/>
      <c r="B11" s="390" t="s">
        <v>40</v>
      </c>
      <c r="C11" s="391"/>
      <c r="D11" s="348"/>
      <c r="E11" s="348"/>
      <c r="F11" s="348"/>
      <c r="G11" s="348"/>
      <c r="H11" s="22"/>
      <c r="I11" s="22"/>
      <c r="J11" s="22"/>
    </row>
    <row r="12" spans="1:12" ht="33.75" customHeight="1" thickBot="1" x14ac:dyDescent="0.3">
      <c r="A12" s="352" t="s">
        <v>49</v>
      </c>
      <c r="B12" s="353" t="s">
        <v>41</v>
      </c>
      <c r="C12" s="353"/>
      <c r="D12" s="357"/>
      <c r="E12" s="357"/>
      <c r="F12" s="30"/>
      <c r="G12" s="29"/>
      <c r="H12" s="22"/>
      <c r="I12" s="22"/>
      <c r="J12" s="22"/>
    </row>
    <row r="13" spans="1:12" ht="20.9" customHeight="1" thickBot="1" x14ac:dyDescent="0.4">
      <c r="A13" s="352"/>
      <c r="B13" s="375" t="s">
        <v>42</v>
      </c>
      <c r="C13" s="375"/>
      <c r="D13" s="376"/>
      <c r="E13" s="376"/>
      <c r="F13" s="28"/>
      <c r="G13" s="29"/>
      <c r="H13" s="24"/>
      <c r="I13" s="22"/>
      <c r="J13" s="22"/>
    </row>
    <row r="14" spans="1:12" ht="20.9" customHeight="1" thickBot="1" x14ac:dyDescent="0.4">
      <c r="A14" s="352"/>
      <c r="B14" s="378" t="s">
        <v>38</v>
      </c>
      <c r="C14" s="379"/>
      <c r="D14" s="376"/>
      <c r="E14" s="376"/>
      <c r="F14" s="28"/>
      <c r="G14" s="29"/>
      <c r="H14" s="24"/>
      <c r="I14" s="22"/>
      <c r="J14" s="22"/>
    </row>
    <row r="15" spans="1:12" ht="20.9" customHeight="1" thickBot="1" x14ac:dyDescent="0.4">
      <c r="A15" s="352"/>
      <c r="B15" s="378" t="s">
        <v>39</v>
      </c>
      <c r="C15" s="379"/>
      <c r="D15" s="376"/>
      <c r="E15" s="376"/>
      <c r="F15" s="28"/>
      <c r="G15" s="29"/>
      <c r="H15" s="24"/>
      <c r="I15" s="22"/>
      <c r="J15" s="22"/>
    </row>
    <row r="16" spans="1:12" ht="20.9" customHeight="1" thickBot="1" x14ac:dyDescent="0.4">
      <c r="A16" s="352"/>
      <c r="B16" s="375" t="s">
        <v>1</v>
      </c>
      <c r="C16" s="375"/>
      <c r="D16" s="376"/>
      <c r="E16" s="376"/>
      <c r="F16" s="28"/>
      <c r="G16" s="29"/>
      <c r="H16" s="24"/>
      <c r="I16" s="22"/>
      <c r="J16" s="22"/>
    </row>
    <row r="17" spans="1:10" ht="20.9" customHeight="1" thickBot="1" x14ac:dyDescent="0.4">
      <c r="A17" s="352"/>
      <c r="B17" s="375" t="s">
        <v>2</v>
      </c>
      <c r="C17" s="375"/>
      <c r="D17" s="376"/>
      <c r="E17" s="376"/>
      <c r="F17" s="28"/>
      <c r="G17" s="29"/>
      <c r="H17" s="24"/>
      <c r="I17" s="22"/>
      <c r="J17" s="22"/>
    </row>
    <row r="18" spans="1:10" ht="20.9" customHeight="1" thickBot="1" x14ac:dyDescent="0.3">
      <c r="A18" s="352"/>
      <c r="B18" s="375" t="s">
        <v>44</v>
      </c>
      <c r="C18" s="375"/>
      <c r="D18" s="376"/>
      <c r="E18" s="376"/>
      <c r="F18" s="28"/>
      <c r="G18" s="29"/>
      <c r="H18" s="22"/>
      <c r="I18" s="22"/>
      <c r="J18" s="22"/>
    </row>
    <row r="19" spans="1:10" ht="20.9" customHeight="1" thickBot="1" x14ac:dyDescent="0.3">
      <c r="A19" s="352"/>
      <c r="B19" s="375" t="s">
        <v>43</v>
      </c>
      <c r="C19" s="375"/>
      <c r="D19" s="376"/>
      <c r="E19" s="376"/>
      <c r="F19" s="28"/>
      <c r="G19" s="29"/>
      <c r="H19" s="22"/>
      <c r="I19" s="22"/>
      <c r="J19" s="22"/>
    </row>
    <row r="20" spans="1:10" ht="48.75" customHeight="1" thickBot="1" x14ac:dyDescent="0.3">
      <c r="A20" s="352"/>
      <c r="B20" s="360" t="s">
        <v>45</v>
      </c>
      <c r="C20" s="360"/>
      <c r="D20" s="348" t="s">
        <v>181</v>
      </c>
      <c r="E20" s="355"/>
      <c r="F20" s="28"/>
      <c r="G20" s="29"/>
      <c r="H20" s="22"/>
      <c r="I20" s="22"/>
      <c r="J20" s="22"/>
    </row>
    <row r="21" spans="1:10" ht="124.5" customHeight="1" thickBot="1" x14ac:dyDescent="0.3">
      <c r="A21" s="352"/>
      <c r="B21" s="360" t="s">
        <v>46</v>
      </c>
      <c r="C21" s="360"/>
      <c r="D21" s="380" t="s">
        <v>51</v>
      </c>
      <c r="E21" s="381"/>
      <c r="F21" s="28"/>
      <c r="G21" s="253"/>
      <c r="H21" s="22"/>
      <c r="I21" s="296">
        <v>20</v>
      </c>
    </row>
    <row r="22" spans="1:10" ht="60.75" customHeight="1" thickBot="1" x14ac:dyDescent="0.3">
      <c r="A22" s="352"/>
      <c r="B22" s="360" t="s">
        <v>47</v>
      </c>
      <c r="C22" s="360"/>
      <c r="D22" s="348" t="s">
        <v>17</v>
      </c>
      <c r="E22" s="348"/>
      <c r="F22" s="28"/>
      <c r="G22" s="253"/>
      <c r="H22" s="22"/>
      <c r="I22" s="296">
        <f>IF(D22="Sì", 4, 0 )</f>
        <v>0</v>
      </c>
    </row>
    <row r="23" spans="1:10" ht="48.75" customHeight="1" thickBot="1" x14ac:dyDescent="0.35">
      <c r="A23" s="352"/>
      <c r="B23" s="360" t="s">
        <v>48</v>
      </c>
      <c r="C23" s="360"/>
      <c r="D23" s="348" t="s">
        <v>481</v>
      </c>
      <c r="E23" s="348"/>
      <c r="F23" s="298"/>
      <c r="G23" s="253"/>
      <c r="H23" s="22"/>
      <c r="I23" s="296">
        <f>IF(D23="Sì", 3, 0 )</f>
        <v>3</v>
      </c>
    </row>
    <row r="24" spans="1:10" ht="68.25" customHeight="1" thickBot="1" x14ac:dyDescent="0.35">
      <c r="A24" s="352"/>
      <c r="B24" s="360" t="s">
        <v>50</v>
      </c>
      <c r="C24" s="360"/>
      <c r="D24" s="348" t="s">
        <v>481</v>
      </c>
      <c r="E24" s="348"/>
      <c r="F24" s="298"/>
      <c r="G24" s="253"/>
      <c r="H24" s="22"/>
      <c r="I24" s="296">
        <f>IF(D24="Sì", 3, 0 )</f>
        <v>3</v>
      </c>
    </row>
    <row r="25" spans="1:10" ht="126" customHeight="1" thickBot="1" x14ac:dyDescent="0.35">
      <c r="A25" s="352"/>
      <c r="B25" s="360" t="s">
        <v>484</v>
      </c>
      <c r="C25" s="360"/>
      <c r="D25" s="348" t="s">
        <v>483</v>
      </c>
      <c r="E25" s="348"/>
      <c r="F25" s="298" t="s">
        <v>482</v>
      </c>
      <c r="G25" s="253"/>
      <c r="H25" s="22"/>
      <c r="I25" s="296">
        <f>IF(D25="Sì",3,IF(D25="Sì una SPA per non residenti",5,IF(D25="Sì una SPA",5,0)))</f>
        <v>5</v>
      </c>
    </row>
    <row r="26" spans="1:10" ht="21.65" customHeight="1" thickBot="1" x14ac:dyDescent="0.3">
      <c r="A26" s="352"/>
      <c r="B26" s="375" t="s">
        <v>52</v>
      </c>
      <c r="C26" s="375"/>
      <c r="D26" s="361"/>
      <c r="E26" s="361"/>
      <c r="F26" s="142"/>
      <c r="G26" s="253"/>
      <c r="H26" s="22"/>
      <c r="I26" s="297">
        <f>IF(D20="Servizio di ricettività turistica",SUM(I21+I23+I24+I25), SUM(I21:I25))</f>
        <v>31</v>
      </c>
    </row>
    <row r="27" spans="1:10" ht="21.65" customHeight="1" thickBot="1" x14ac:dyDescent="0.3">
      <c r="A27" s="352"/>
      <c r="B27" s="375" t="s">
        <v>485</v>
      </c>
      <c r="C27" s="375"/>
      <c r="D27" s="361"/>
      <c r="E27" s="361"/>
      <c r="F27" s="142"/>
      <c r="G27" s="253"/>
      <c r="H27" s="22"/>
      <c r="I27" s="297"/>
    </row>
    <row r="28" spans="1:10" ht="21.65" customHeight="1" thickBot="1" x14ac:dyDescent="0.3">
      <c r="A28" s="352"/>
      <c r="B28" s="375" t="s">
        <v>486</v>
      </c>
      <c r="C28" s="375"/>
      <c r="D28" s="361"/>
      <c r="E28" s="361"/>
      <c r="F28" s="142"/>
      <c r="G28" s="253"/>
      <c r="H28" s="22"/>
      <c r="I28" s="297"/>
    </row>
    <row r="29" spans="1:10" ht="21.65" customHeight="1" thickBot="1" x14ac:dyDescent="0.3">
      <c r="A29" s="352"/>
      <c r="B29" s="375" t="s">
        <v>487</v>
      </c>
      <c r="C29" s="375"/>
      <c r="D29" s="361"/>
      <c r="E29" s="361"/>
      <c r="F29" s="142"/>
      <c r="G29" s="253"/>
      <c r="H29" s="22"/>
      <c r="I29" s="297"/>
    </row>
    <row r="30" spans="1:10" ht="50.65" customHeight="1" thickBot="1" x14ac:dyDescent="0.3">
      <c r="A30" s="352"/>
      <c r="B30" s="375" t="s">
        <v>183</v>
      </c>
      <c r="C30" s="375"/>
      <c r="D30" s="361"/>
      <c r="E30" s="361"/>
      <c r="F30" s="142"/>
      <c r="G30" s="29"/>
    </row>
    <row r="31" spans="1:10" s="141" customFormat="1" ht="70.150000000000006" customHeight="1" thickBot="1" x14ac:dyDescent="0.3">
      <c r="A31" s="352"/>
      <c r="B31" s="375" t="s">
        <v>53</v>
      </c>
      <c r="C31" s="375"/>
      <c r="D31" s="361"/>
      <c r="E31" s="361"/>
      <c r="F31" s="142"/>
      <c r="G31" s="140"/>
    </row>
    <row r="32" spans="1:10" ht="53.65" customHeight="1" thickBot="1" x14ac:dyDescent="0.35">
      <c r="A32" s="352"/>
      <c r="B32" s="375" t="s">
        <v>54</v>
      </c>
      <c r="C32" s="375"/>
      <c r="D32" s="377"/>
      <c r="E32" s="377"/>
      <c r="F32" s="28"/>
      <c r="G32" s="29"/>
    </row>
    <row r="33" spans="1:8" ht="38.9" customHeight="1" thickBot="1" x14ac:dyDescent="0.35">
      <c r="A33" s="352"/>
      <c r="B33" s="375" t="s">
        <v>55</v>
      </c>
      <c r="C33" s="375"/>
      <c r="D33" s="377"/>
      <c r="E33" s="377"/>
      <c r="F33" s="28"/>
      <c r="G33" s="29"/>
    </row>
    <row r="34" spans="1:8" ht="108.75" customHeight="1" thickBot="1" x14ac:dyDescent="0.3">
      <c r="A34" s="352"/>
      <c r="B34" s="349" t="s">
        <v>56</v>
      </c>
      <c r="C34" s="349"/>
      <c r="D34" s="372"/>
      <c r="E34" s="372"/>
      <c r="F34" s="31"/>
      <c r="G34" s="29"/>
    </row>
    <row r="35" spans="1:8" ht="51" customHeight="1" thickBot="1" x14ac:dyDescent="0.3">
      <c r="A35" s="351" t="s">
        <v>58</v>
      </c>
      <c r="B35" s="353" t="s">
        <v>488</v>
      </c>
      <c r="C35" s="353"/>
      <c r="D35" s="356" t="s">
        <v>17</v>
      </c>
      <c r="E35" s="357"/>
      <c r="F35" s="28"/>
      <c r="G35" s="29"/>
    </row>
    <row r="36" spans="1:8" ht="97.5" customHeight="1" thickBot="1" x14ac:dyDescent="0.3">
      <c r="A36" s="351"/>
      <c r="B36" s="368" t="s">
        <v>489</v>
      </c>
      <c r="C36" s="369"/>
      <c r="D36" s="370"/>
      <c r="E36" s="371"/>
      <c r="F36" s="334" t="s">
        <v>490</v>
      </c>
      <c r="G36" s="29"/>
    </row>
    <row r="37" spans="1:8" ht="50.25" customHeight="1" thickBot="1" x14ac:dyDescent="0.3">
      <c r="A37" s="351"/>
      <c r="B37" s="347" t="s">
        <v>57</v>
      </c>
      <c r="C37" s="347"/>
      <c r="D37" s="354" t="s">
        <v>184</v>
      </c>
      <c r="E37" s="355"/>
      <c r="F37" s="28"/>
      <c r="G37" s="29"/>
    </row>
    <row r="38" spans="1:8" ht="94" customHeight="1" thickBot="1" x14ac:dyDescent="0.3">
      <c r="A38" s="352"/>
      <c r="B38" s="358" t="s">
        <v>62</v>
      </c>
      <c r="C38" s="358"/>
      <c r="D38" s="348"/>
      <c r="E38" s="355"/>
      <c r="F38" s="28"/>
      <c r="G38" s="29"/>
    </row>
    <row r="39" spans="1:8" s="141" customFormat="1" ht="171" customHeight="1" thickBot="1" x14ac:dyDescent="0.3">
      <c r="A39" s="351"/>
      <c r="B39" s="347" t="s">
        <v>59</v>
      </c>
      <c r="C39" s="347"/>
      <c r="D39" s="354" t="s">
        <v>185</v>
      </c>
      <c r="E39" s="355"/>
      <c r="F39" s="142"/>
      <c r="G39" s="140"/>
    </row>
    <row r="40" spans="1:8" s="141" customFormat="1" ht="106.5" customHeight="1" thickBot="1" x14ac:dyDescent="0.3">
      <c r="A40" s="352"/>
      <c r="B40" s="358" t="s">
        <v>60</v>
      </c>
      <c r="C40" s="358"/>
      <c r="D40" s="354" t="s">
        <v>185</v>
      </c>
      <c r="E40" s="355"/>
      <c r="F40" s="142"/>
      <c r="G40" s="140"/>
    </row>
    <row r="41" spans="1:8" s="141" customFormat="1" ht="125.25" customHeight="1" thickBot="1" x14ac:dyDescent="0.3">
      <c r="A41" s="351"/>
      <c r="B41" s="347" t="s">
        <v>61</v>
      </c>
      <c r="C41" s="347"/>
      <c r="D41" s="354" t="s">
        <v>185</v>
      </c>
      <c r="E41" s="355"/>
      <c r="F41" s="142"/>
      <c r="G41" s="140"/>
    </row>
    <row r="42" spans="1:8" ht="85.5" customHeight="1" thickBot="1" x14ac:dyDescent="0.3">
      <c r="A42" s="352"/>
      <c r="B42" s="358" t="s">
        <v>63</v>
      </c>
      <c r="C42" s="358"/>
      <c r="D42" s="348" t="s">
        <v>182</v>
      </c>
      <c r="E42" s="348"/>
      <c r="F42" s="28"/>
      <c r="G42" s="29"/>
    </row>
    <row r="43" spans="1:8" ht="129" customHeight="1" thickBot="1" x14ac:dyDescent="0.3">
      <c r="A43" s="351"/>
      <c r="B43" s="347" t="s">
        <v>64</v>
      </c>
      <c r="C43" s="347"/>
      <c r="D43" s="348" t="s">
        <v>182</v>
      </c>
      <c r="E43" s="348"/>
      <c r="F43" s="28"/>
      <c r="G43" s="29"/>
    </row>
    <row r="44" spans="1:8" s="141" customFormat="1" ht="62.25" customHeight="1" thickBot="1" x14ac:dyDescent="0.3">
      <c r="A44" s="352"/>
      <c r="B44" s="359" t="s">
        <v>65</v>
      </c>
      <c r="C44" s="359"/>
      <c r="D44" s="373" t="s">
        <v>186</v>
      </c>
      <c r="E44" s="374"/>
      <c r="F44" s="28"/>
      <c r="G44" s="140"/>
      <c r="H44" s="254"/>
    </row>
    <row r="45" spans="1:8" s="240" customFormat="1" ht="216" customHeight="1" thickBot="1" x14ac:dyDescent="0.3">
      <c r="A45" s="350" t="s">
        <v>22</v>
      </c>
      <c r="B45" s="347" t="s">
        <v>66</v>
      </c>
      <c r="C45" s="347"/>
      <c r="D45" s="348" t="s">
        <v>182</v>
      </c>
      <c r="E45" s="348"/>
      <c r="F45" s="345" t="s">
        <v>491</v>
      </c>
      <c r="G45" s="239"/>
    </row>
    <row r="46" spans="1:8" s="240" customFormat="1" ht="79.5" customHeight="1" thickBot="1" x14ac:dyDescent="0.3">
      <c r="A46" s="350"/>
      <c r="B46" s="349" t="s">
        <v>67</v>
      </c>
      <c r="C46" s="349"/>
      <c r="D46" s="348" t="s">
        <v>182</v>
      </c>
      <c r="E46" s="348"/>
      <c r="F46" s="346"/>
      <c r="G46" s="239"/>
    </row>
    <row r="47" spans="1:8" ht="26.25" customHeight="1" thickBot="1" x14ac:dyDescent="0.5">
      <c r="A47" s="344" t="s">
        <v>68</v>
      </c>
      <c r="B47" s="344"/>
      <c r="C47" s="344"/>
      <c r="D47" s="344"/>
      <c r="E47" s="4"/>
    </row>
    <row r="48" spans="1:8" ht="50.15" customHeight="1" x14ac:dyDescent="0.25">
      <c r="A48" s="292" t="s">
        <v>69</v>
      </c>
      <c r="B48" s="362"/>
      <c r="C48" s="363"/>
      <c r="D48" s="364"/>
      <c r="E48" s="4"/>
    </row>
    <row r="49" spans="1:7" ht="50.15" customHeight="1" x14ac:dyDescent="0.25">
      <c r="A49" s="293" t="s">
        <v>70</v>
      </c>
      <c r="B49" s="365"/>
      <c r="C49" s="366"/>
      <c r="D49" s="367"/>
      <c r="E49" s="4"/>
      <c r="G49"/>
    </row>
    <row r="50" spans="1:7" ht="50.15" customHeight="1" x14ac:dyDescent="0.25">
      <c r="A50" s="293" t="s">
        <v>71</v>
      </c>
      <c r="B50" s="365"/>
      <c r="C50" s="366"/>
      <c r="D50" s="367"/>
      <c r="E50" s="4"/>
    </row>
    <row r="51" spans="1:7" ht="50.15" customHeight="1" thickBot="1" x14ac:dyDescent="0.3">
      <c r="A51" s="294" t="s">
        <v>72</v>
      </c>
      <c r="B51" s="341"/>
      <c r="C51" s="342"/>
      <c r="D51" s="343"/>
      <c r="E51" s="4"/>
    </row>
    <row r="52" spans="1:7" x14ac:dyDescent="0.25">
      <c r="D52" s="4"/>
      <c r="E52" s="4"/>
    </row>
    <row r="53" spans="1:7" x14ac:dyDescent="0.25">
      <c r="D53" s="4"/>
      <c r="E53" s="4"/>
    </row>
    <row r="54" spans="1:7" x14ac:dyDescent="0.25">
      <c r="D54" s="4"/>
      <c r="E54" s="4"/>
    </row>
    <row r="55" spans="1:7" x14ac:dyDescent="0.25">
      <c r="D55" s="4"/>
      <c r="E55" s="4"/>
    </row>
    <row r="56" spans="1:7" x14ac:dyDescent="0.25">
      <c r="D56" s="4"/>
      <c r="E56" s="4"/>
    </row>
    <row r="57" spans="1:7" x14ac:dyDescent="0.25">
      <c r="D57" s="4"/>
      <c r="E57" s="4"/>
    </row>
    <row r="58" spans="1:7" x14ac:dyDescent="0.25">
      <c r="D58" s="4"/>
      <c r="E58" s="4"/>
    </row>
    <row r="59" spans="1:7" x14ac:dyDescent="0.25">
      <c r="D59" s="4"/>
      <c r="E59" s="4"/>
    </row>
    <row r="60" spans="1:7" x14ac:dyDescent="0.25">
      <c r="D60" s="4"/>
      <c r="E60" s="4"/>
    </row>
    <row r="61" spans="1:7" x14ac:dyDescent="0.25">
      <c r="D61" s="4"/>
      <c r="E61" s="4"/>
    </row>
    <row r="62" spans="1:7" x14ac:dyDescent="0.25">
      <c r="D62" s="4"/>
      <c r="E62" s="4"/>
    </row>
    <row r="63" spans="1:7" x14ac:dyDescent="0.25">
      <c r="D63" s="4"/>
      <c r="E63" s="4"/>
    </row>
    <row r="64" spans="1:7" x14ac:dyDescent="0.25">
      <c r="D64" s="4"/>
      <c r="E64" s="4"/>
    </row>
    <row r="65" spans="4:5" x14ac:dyDescent="0.25">
      <c r="D65" s="4"/>
      <c r="E65" s="4"/>
    </row>
    <row r="66" spans="4:5" x14ac:dyDescent="0.25">
      <c r="D66" s="4"/>
      <c r="E66" s="4"/>
    </row>
    <row r="67" spans="4:5" x14ac:dyDescent="0.25">
      <c r="D67" s="4"/>
      <c r="E67" s="4"/>
    </row>
    <row r="68" spans="4:5" x14ac:dyDescent="0.25">
      <c r="D68" s="4"/>
      <c r="E68" s="4"/>
    </row>
    <row r="69" spans="4:5" x14ac:dyDescent="0.25">
      <c r="D69" s="4"/>
      <c r="E69" s="4"/>
    </row>
    <row r="70" spans="4:5" x14ac:dyDescent="0.25">
      <c r="D70" s="4"/>
      <c r="E70" s="4"/>
    </row>
    <row r="71" spans="4:5" x14ac:dyDescent="0.25">
      <c r="D71" s="4"/>
      <c r="E71" s="4"/>
    </row>
    <row r="72" spans="4:5" x14ac:dyDescent="0.25">
      <c r="D72" s="4"/>
      <c r="E72" s="4"/>
    </row>
    <row r="73" spans="4:5" x14ac:dyDescent="0.25">
      <c r="D73" s="4"/>
      <c r="E73" s="4"/>
    </row>
    <row r="74" spans="4:5" x14ac:dyDescent="0.25">
      <c r="D74" s="4"/>
      <c r="E74" s="4"/>
    </row>
    <row r="75" spans="4:5" x14ac:dyDescent="0.25">
      <c r="D75" s="4"/>
      <c r="E75" s="4"/>
    </row>
    <row r="76" spans="4:5" x14ac:dyDescent="0.25">
      <c r="D76" s="4"/>
      <c r="E76" s="4"/>
    </row>
    <row r="77" spans="4:5" x14ac:dyDescent="0.25">
      <c r="D77" s="4"/>
      <c r="E77" s="4"/>
    </row>
    <row r="78" spans="4:5" x14ac:dyDescent="0.25">
      <c r="D78" s="4"/>
      <c r="E78" s="4"/>
    </row>
    <row r="79" spans="4:5" x14ac:dyDescent="0.25">
      <c r="D79" s="4"/>
      <c r="E79" s="4"/>
    </row>
    <row r="80" spans="4:5" x14ac:dyDescent="0.25">
      <c r="D80" s="4"/>
      <c r="E80" s="4"/>
    </row>
    <row r="81" spans="4:5" x14ac:dyDescent="0.25">
      <c r="D81" s="4"/>
      <c r="E81" s="4"/>
    </row>
    <row r="82" spans="4:5" x14ac:dyDescent="0.25">
      <c r="D82" s="4"/>
      <c r="E82" s="4"/>
    </row>
    <row r="83" spans="4:5" x14ac:dyDescent="0.25">
      <c r="D83" s="4"/>
      <c r="E83" s="4"/>
    </row>
    <row r="84" spans="4:5" x14ac:dyDescent="0.25">
      <c r="D84" s="4"/>
      <c r="E84" s="4"/>
    </row>
    <row r="85" spans="4:5" x14ac:dyDescent="0.25">
      <c r="D85" s="4"/>
      <c r="E85" s="4"/>
    </row>
    <row r="86" spans="4:5" x14ac:dyDescent="0.25">
      <c r="D86" s="4"/>
      <c r="E86" s="4"/>
    </row>
    <row r="87" spans="4:5" x14ac:dyDescent="0.25">
      <c r="D87" s="4"/>
      <c r="E87" s="4"/>
    </row>
    <row r="88" spans="4:5" x14ac:dyDescent="0.25">
      <c r="D88" s="4"/>
      <c r="E88" s="4"/>
    </row>
    <row r="89" spans="4:5" x14ac:dyDescent="0.25">
      <c r="D89" s="4"/>
      <c r="E89" s="4"/>
    </row>
    <row r="90" spans="4:5" x14ac:dyDescent="0.25">
      <c r="D90" s="4"/>
      <c r="E90" s="4"/>
    </row>
    <row r="91" spans="4:5" x14ac:dyDescent="0.25">
      <c r="D91" s="4"/>
      <c r="E91" s="4"/>
    </row>
    <row r="92" spans="4:5" x14ac:dyDescent="0.25">
      <c r="D92" s="4"/>
      <c r="E92" s="4"/>
    </row>
    <row r="93" spans="4:5" x14ac:dyDescent="0.25">
      <c r="D93" s="4"/>
      <c r="E93" s="4"/>
    </row>
    <row r="94" spans="4:5" x14ac:dyDescent="0.25">
      <c r="D94" s="4"/>
      <c r="E94" s="4"/>
    </row>
    <row r="95" spans="4:5" x14ac:dyDescent="0.25">
      <c r="D95" s="4"/>
      <c r="E95" s="4"/>
    </row>
    <row r="96" spans="4:5" x14ac:dyDescent="0.25">
      <c r="D96" s="4"/>
      <c r="E96" s="4"/>
    </row>
    <row r="97" spans="4:5" x14ac:dyDescent="0.25">
      <c r="D97" s="4"/>
      <c r="E97" s="4"/>
    </row>
    <row r="98" spans="4:5" x14ac:dyDescent="0.25">
      <c r="D98" s="4"/>
      <c r="E98" s="4"/>
    </row>
    <row r="99" spans="4:5" x14ac:dyDescent="0.25">
      <c r="D99" s="4"/>
      <c r="E99" s="4"/>
    </row>
    <row r="100" spans="4:5" x14ac:dyDescent="0.25">
      <c r="D100" s="4"/>
      <c r="E100" s="4"/>
    </row>
    <row r="101" spans="4:5" x14ac:dyDescent="0.25">
      <c r="D101" s="4"/>
      <c r="E101" s="4"/>
    </row>
    <row r="102" spans="4:5" x14ac:dyDescent="0.25">
      <c r="D102" s="4"/>
      <c r="E102" s="4"/>
    </row>
    <row r="103" spans="4:5" x14ac:dyDescent="0.25">
      <c r="D103" s="4"/>
      <c r="E103" s="4"/>
    </row>
    <row r="104" spans="4:5" x14ac:dyDescent="0.25">
      <c r="D104" s="4"/>
      <c r="E104" s="4"/>
    </row>
    <row r="105" spans="4:5" x14ac:dyDescent="0.25">
      <c r="D105" s="4"/>
      <c r="E105" s="4"/>
    </row>
    <row r="106" spans="4:5" x14ac:dyDescent="0.25">
      <c r="D106" s="4"/>
      <c r="E106" s="4"/>
    </row>
    <row r="107" spans="4:5" x14ac:dyDescent="0.25">
      <c r="D107" s="4"/>
      <c r="E107" s="4"/>
    </row>
    <row r="108" spans="4:5" x14ac:dyDescent="0.25">
      <c r="D108" s="4"/>
      <c r="E108" s="4"/>
    </row>
    <row r="109" spans="4:5" x14ac:dyDescent="0.25">
      <c r="D109" s="4"/>
      <c r="E109" s="4"/>
    </row>
    <row r="110" spans="4:5" x14ac:dyDescent="0.25">
      <c r="D110" s="4"/>
      <c r="E110" s="4"/>
    </row>
    <row r="111" spans="4:5" x14ac:dyDescent="0.25">
      <c r="D111" s="4"/>
      <c r="E111" s="4"/>
    </row>
    <row r="112" spans="4:5" x14ac:dyDescent="0.25">
      <c r="D112" s="4"/>
      <c r="E112" s="4"/>
    </row>
    <row r="113" spans="4:5" x14ac:dyDescent="0.25">
      <c r="D113" s="4"/>
      <c r="E113" s="4"/>
    </row>
    <row r="114" spans="4:5" x14ac:dyDescent="0.25">
      <c r="D114" s="4"/>
      <c r="E114" s="4"/>
    </row>
    <row r="115" spans="4:5" x14ac:dyDescent="0.25">
      <c r="D115" s="4"/>
      <c r="E115" s="4"/>
    </row>
    <row r="116" spans="4:5" x14ac:dyDescent="0.25">
      <c r="D116" s="4"/>
      <c r="E116" s="4"/>
    </row>
    <row r="117" spans="4:5" x14ac:dyDescent="0.25">
      <c r="D117" s="4"/>
      <c r="E117" s="4"/>
    </row>
    <row r="118" spans="4:5" x14ac:dyDescent="0.25">
      <c r="D118" s="4"/>
      <c r="E118" s="4"/>
    </row>
    <row r="119" spans="4:5" x14ac:dyDescent="0.25">
      <c r="D119" s="4"/>
      <c r="E119" s="4"/>
    </row>
    <row r="120" spans="4:5" x14ac:dyDescent="0.25">
      <c r="D120" s="4"/>
      <c r="E120" s="4"/>
    </row>
    <row r="121" spans="4:5" x14ac:dyDescent="0.25">
      <c r="D121" s="4"/>
      <c r="E121" s="4"/>
    </row>
    <row r="122" spans="4:5" x14ac:dyDescent="0.25">
      <c r="D122" s="4"/>
      <c r="E122" s="4"/>
    </row>
    <row r="123" spans="4:5" x14ac:dyDescent="0.25">
      <c r="D123" s="4"/>
      <c r="E123" s="4"/>
    </row>
    <row r="124" spans="4:5" x14ac:dyDescent="0.25">
      <c r="D124" s="4"/>
      <c r="E124" s="4"/>
    </row>
    <row r="125" spans="4:5" x14ac:dyDescent="0.25">
      <c r="D125" s="4"/>
      <c r="E125" s="4"/>
    </row>
    <row r="126" spans="4:5" x14ac:dyDescent="0.25">
      <c r="D126" s="4"/>
      <c r="E126" s="4"/>
    </row>
    <row r="127" spans="4:5" x14ac:dyDescent="0.25">
      <c r="D127" s="4"/>
      <c r="E127" s="4"/>
    </row>
    <row r="128" spans="4:5" x14ac:dyDescent="0.25">
      <c r="D128" s="4"/>
      <c r="E128" s="4"/>
    </row>
    <row r="129" spans="4:5" x14ac:dyDescent="0.25">
      <c r="D129" s="4"/>
      <c r="E129" s="4"/>
    </row>
    <row r="130" spans="4:5" x14ac:dyDescent="0.25">
      <c r="D130" s="4"/>
      <c r="E130" s="4"/>
    </row>
    <row r="131" spans="4:5" x14ac:dyDescent="0.25">
      <c r="D131" s="4"/>
      <c r="E131" s="4"/>
    </row>
    <row r="132" spans="4:5" x14ac:dyDescent="0.25">
      <c r="D132" s="4"/>
      <c r="E132" s="4"/>
    </row>
    <row r="133" spans="4:5" x14ac:dyDescent="0.25">
      <c r="D133" s="4"/>
      <c r="E133" s="4"/>
    </row>
    <row r="134" spans="4:5" x14ac:dyDescent="0.25">
      <c r="D134" s="4"/>
      <c r="E134" s="4"/>
    </row>
    <row r="135" spans="4:5" x14ac:dyDescent="0.25">
      <c r="D135" s="4"/>
      <c r="E135" s="4"/>
    </row>
    <row r="136" spans="4:5" x14ac:dyDescent="0.25">
      <c r="D136" s="4"/>
      <c r="E136" s="4"/>
    </row>
    <row r="137" spans="4:5" x14ac:dyDescent="0.25">
      <c r="D137" s="4"/>
      <c r="E137" s="4"/>
    </row>
    <row r="138" spans="4:5" x14ac:dyDescent="0.25">
      <c r="D138" s="4"/>
      <c r="E138" s="4"/>
    </row>
    <row r="139" spans="4:5" x14ac:dyDescent="0.25">
      <c r="D139" s="4"/>
      <c r="E139" s="4"/>
    </row>
    <row r="140" spans="4:5" x14ac:dyDescent="0.25">
      <c r="D140" s="4"/>
      <c r="E140" s="4"/>
    </row>
    <row r="141" spans="4:5" x14ac:dyDescent="0.25">
      <c r="D141" s="4"/>
      <c r="E141" s="4"/>
    </row>
    <row r="142" spans="4:5" x14ac:dyDescent="0.25">
      <c r="D142" s="4"/>
      <c r="E142" s="4"/>
    </row>
    <row r="143" spans="4:5" x14ac:dyDescent="0.25">
      <c r="D143" s="4"/>
      <c r="E143" s="4"/>
    </row>
    <row r="144" spans="4:5" x14ac:dyDescent="0.25">
      <c r="D144" s="4"/>
      <c r="E144" s="4"/>
    </row>
    <row r="145" spans="4:5" x14ac:dyDescent="0.25">
      <c r="D145" s="4"/>
      <c r="E145" s="4"/>
    </row>
    <row r="146" spans="4:5" x14ac:dyDescent="0.25">
      <c r="D146" s="4"/>
      <c r="E146" s="4"/>
    </row>
    <row r="147" spans="4:5" x14ac:dyDescent="0.25">
      <c r="D147" s="4"/>
      <c r="E147" s="4"/>
    </row>
    <row r="148" spans="4:5" x14ac:dyDescent="0.25">
      <c r="D148" s="4"/>
      <c r="E148" s="4"/>
    </row>
    <row r="149" spans="4:5" x14ac:dyDescent="0.25">
      <c r="D149" s="4"/>
      <c r="E149" s="4"/>
    </row>
    <row r="150" spans="4:5" x14ac:dyDescent="0.25">
      <c r="D150" s="4"/>
      <c r="E150" s="4"/>
    </row>
    <row r="151" spans="4:5" x14ac:dyDescent="0.25">
      <c r="D151" s="4"/>
      <c r="E151" s="4"/>
    </row>
    <row r="152" spans="4:5" x14ac:dyDescent="0.25">
      <c r="D152" s="4"/>
      <c r="E152" s="4"/>
    </row>
    <row r="153" spans="4:5" x14ac:dyDescent="0.25">
      <c r="D153" s="4"/>
      <c r="E153" s="4"/>
    </row>
    <row r="154" spans="4:5" x14ac:dyDescent="0.25">
      <c r="D154" s="4"/>
      <c r="E154" s="4"/>
    </row>
    <row r="155" spans="4:5" x14ac:dyDescent="0.25">
      <c r="D155" s="4"/>
      <c r="E155" s="4"/>
    </row>
    <row r="156" spans="4:5" x14ac:dyDescent="0.25">
      <c r="D156" s="4"/>
      <c r="E156" s="4"/>
    </row>
    <row r="157" spans="4:5" x14ac:dyDescent="0.25">
      <c r="D157" s="4"/>
      <c r="E157" s="4"/>
    </row>
    <row r="158" spans="4:5" x14ac:dyDescent="0.25">
      <c r="D158" s="4"/>
      <c r="E158" s="4"/>
    </row>
    <row r="159" spans="4:5" x14ac:dyDescent="0.25">
      <c r="D159" s="4"/>
      <c r="E159" s="4"/>
    </row>
    <row r="160" spans="4:5" x14ac:dyDescent="0.25">
      <c r="D160" s="4"/>
      <c r="E160" s="4"/>
    </row>
    <row r="161" spans="4:5" x14ac:dyDescent="0.25">
      <c r="D161" s="4"/>
      <c r="E161" s="4"/>
    </row>
    <row r="162" spans="4:5" x14ac:dyDescent="0.25">
      <c r="D162" s="4"/>
      <c r="E162" s="4"/>
    </row>
    <row r="163" spans="4:5" x14ac:dyDescent="0.25">
      <c r="D163" s="4"/>
      <c r="E163" s="4"/>
    </row>
    <row r="164" spans="4:5" x14ac:dyDescent="0.25">
      <c r="D164" s="4"/>
      <c r="E164" s="4"/>
    </row>
    <row r="165" spans="4:5" x14ac:dyDescent="0.25">
      <c r="D165" s="4"/>
      <c r="E165" s="4"/>
    </row>
    <row r="166" spans="4:5" x14ac:dyDescent="0.25">
      <c r="D166" s="4"/>
      <c r="E166" s="4"/>
    </row>
    <row r="167" spans="4:5" x14ac:dyDescent="0.25">
      <c r="D167" s="4"/>
      <c r="E167" s="4"/>
    </row>
    <row r="168" spans="4:5" x14ac:dyDescent="0.25">
      <c r="D168" s="4"/>
      <c r="E168" s="4"/>
    </row>
    <row r="169" spans="4:5" x14ac:dyDescent="0.25">
      <c r="D169" s="4"/>
      <c r="E169" s="4"/>
    </row>
  </sheetData>
  <sheetProtection selectLockedCells="1" selectUnlockedCells="1"/>
  <dataConsolidate/>
  <customSheetViews>
    <customSheetView guid="{B57AFC39-7BC2-4CBD-A0A8-87008E0DB765}" scale="80" showPageBreaks="1" hiddenColumns="1" topLeftCell="A39">
      <selection activeCell="D42" sqref="D42:E4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70" hiddenColumns="1" topLeftCell="A7">
      <selection activeCell="D35" sqref="D35:E35"/>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102">
    <mergeCell ref="A1:F1"/>
    <mergeCell ref="B7:C7"/>
    <mergeCell ref="B10:C10"/>
    <mergeCell ref="D5:E5"/>
    <mergeCell ref="D7:E7"/>
    <mergeCell ref="D10:E10"/>
    <mergeCell ref="F3:G3"/>
    <mergeCell ref="A2:F2"/>
    <mergeCell ref="F11:G11"/>
    <mergeCell ref="B3:C3"/>
    <mergeCell ref="D3:E3"/>
    <mergeCell ref="A4:A11"/>
    <mergeCell ref="B4:C4"/>
    <mergeCell ref="D4:E4"/>
    <mergeCell ref="B6:C6"/>
    <mergeCell ref="B5:C5"/>
    <mergeCell ref="D6:E6"/>
    <mergeCell ref="B8:C8"/>
    <mergeCell ref="D8:E8"/>
    <mergeCell ref="B9:C9"/>
    <mergeCell ref="D9:E9"/>
    <mergeCell ref="B11:C11"/>
    <mergeCell ref="D11:E11"/>
    <mergeCell ref="B17:C17"/>
    <mergeCell ref="B18:C18"/>
    <mergeCell ref="D18:E18"/>
    <mergeCell ref="B19:C19"/>
    <mergeCell ref="D19:E19"/>
    <mergeCell ref="B21:C21"/>
    <mergeCell ref="D21:E21"/>
    <mergeCell ref="B20:C20"/>
    <mergeCell ref="D20:E20"/>
    <mergeCell ref="A12:A34"/>
    <mergeCell ref="B12:C12"/>
    <mergeCell ref="D12:E12"/>
    <mergeCell ref="B13:C13"/>
    <mergeCell ref="D13:E13"/>
    <mergeCell ref="B22:C22"/>
    <mergeCell ref="D22:E22"/>
    <mergeCell ref="B31:C31"/>
    <mergeCell ref="D31:E31"/>
    <mergeCell ref="B32:C32"/>
    <mergeCell ref="D32:E32"/>
    <mergeCell ref="B33:C33"/>
    <mergeCell ref="D33:E33"/>
    <mergeCell ref="B14:C14"/>
    <mergeCell ref="D23:E23"/>
    <mergeCell ref="D14:E14"/>
    <mergeCell ref="B15:C15"/>
    <mergeCell ref="D15:E15"/>
    <mergeCell ref="B16:C16"/>
    <mergeCell ref="D16:E16"/>
    <mergeCell ref="B23:C23"/>
    <mergeCell ref="D17:E17"/>
    <mergeCell ref="B24:C24"/>
    <mergeCell ref="D24:E24"/>
    <mergeCell ref="B25:C25"/>
    <mergeCell ref="D25:E25"/>
    <mergeCell ref="D39:E39"/>
    <mergeCell ref="D29:E29"/>
    <mergeCell ref="B48:D48"/>
    <mergeCell ref="B49:D49"/>
    <mergeCell ref="B50:D50"/>
    <mergeCell ref="B36:C36"/>
    <mergeCell ref="D36:E36"/>
    <mergeCell ref="D34:E34"/>
    <mergeCell ref="D44:E44"/>
    <mergeCell ref="B34:C34"/>
    <mergeCell ref="D30:E30"/>
    <mergeCell ref="D26:E26"/>
    <mergeCell ref="B37:C37"/>
    <mergeCell ref="D37:E37"/>
    <mergeCell ref="B30:C30"/>
    <mergeCell ref="B26:C26"/>
    <mergeCell ref="B27:C27"/>
    <mergeCell ref="B28:C28"/>
    <mergeCell ref="B29:C29"/>
    <mergeCell ref="D27:E27"/>
    <mergeCell ref="D28:E28"/>
    <mergeCell ref="D43:E43"/>
    <mergeCell ref="B51:D51"/>
    <mergeCell ref="A47:D47"/>
    <mergeCell ref="F45:F46"/>
    <mergeCell ref="B45:C45"/>
    <mergeCell ref="D45:E45"/>
    <mergeCell ref="B46:C46"/>
    <mergeCell ref="D46:E46"/>
    <mergeCell ref="A45:A46"/>
    <mergeCell ref="A35:A44"/>
    <mergeCell ref="B35:C35"/>
    <mergeCell ref="D41:E41"/>
    <mergeCell ref="B43:C43"/>
    <mergeCell ref="D35:E35"/>
    <mergeCell ref="B38:C38"/>
    <mergeCell ref="D38:E38"/>
    <mergeCell ref="B39:C39"/>
    <mergeCell ref="B44:C44"/>
    <mergeCell ref="B40:C40"/>
    <mergeCell ref="D40:E40"/>
    <mergeCell ref="B42:C42"/>
    <mergeCell ref="B41:C41"/>
    <mergeCell ref="D42:E42"/>
  </mergeCells>
  <dataValidations xWindow="1088" yWindow="501" count="10">
    <dataValidation type="list" operator="equal" showInputMessage="1" prompt=" Please click on the following cell the appropriate answer" sqref="D37:E37">
      <formula1>"Si,No, Sto facendo domanda sia per Ecolabe UE che per un'altra etichetta ecologica"</formula1>
    </dataValidation>
    <dataValidation operator="equal" sqref="D27:E31"/>
    <dataValidation type="list" allowBlank="1" showInputMessage="1" showErrorMessage="1" sqref="D44:E44">
      <formula1>"Si (fornire evidenza come ad es. certificato EN ISO o registrazione EMAS), No"</formula1>
    </dataValidation>
    <dataValidation type="list" operator="equal" sqref="D42:E43 D45:E46">
      <formula1>"Si ,No"</formula1>
    </dataValidation>
    <dataValidation type="list" allowBlank="1" showInputMessage="1" showErrorMessage="1" sqref="D39:E41">
      <formula1>"Si (Fornire evidenza), No"</formula1>
    </dataValidation>
    <dataValidation type="list" operator="equal" sqref="D35:E35">
      <formula1>"Si,No"</formula1>
    </dataValidation>
    <dataValidation type="list" allowBlank="1" showInputMessage="1" showErrorMessage="1" sqref="D20:E20">
      <formula1>"Servizio di ricettività turistica, Servizi di campeggio"</formula1>
    </dataValidation>
    <dataValidation type="list" operator="equal" sqref="D25:E25">
      <formula1>"Sì, Sì una SPA per non residenti, No"</formula1>
    </dataValidation>
    <dataValidation type="list" operator="equal" allowBlank="1" showInputMessage="1" prompt=" Please click on the following cell the appropriate answer" sqref="D26:E26">
      <formula1>"Microimpresa,PMI,Catena nazionale,Catena internazionale"</formula1>
    </dataValidation>
    <dataValidation type="list" operator="equal" sqref="D22:E24">
      <formula1>"Sì,No"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170" r:id="rId6" name="ListBox">
              <controlPr defaultSize="0" autoFill="0" autoLine="0" autoPict="0">
                <anchor moveWithCells="1" sizeWithCells="1">
                  <from>
                    <xdr:col>0</xdr:col>
                    <xdr:colOff>285750</xdr:colOff>
                    <xdr:row>0</xdr:row>
                    <xdr:rowOff>0</xdr:rowOff>
                  </from>
                  <to>
                    <xdr:col>0</xdr:col>
                    <xdr:colOff>330200</xdr:colOff>
                    <xdr:row>0</xdr:row>
                    <xdr:rowOff>0</xdr:rowOff>
                  </to>
                </anchor>
              </controlPr>
            </control>
          </mc:Choice>
        </mc:AlternateContent>
        <mc:AlternateContent xmlns:mc="http://schemas.openxmlformats.org/markup-compatibility/2006">
          <mc:Choice Requires="x14">
            <control shapeId="7173" r:id="rId7" name="CheckBox2">
              <controlPr defaultSize="0" autoFill="0" autoLine="0" autoPict="0">
                <anchor moveWithCells="1" sizeWithCells="1">
                  <from>
                    <xdr:col>0</xdr:col>
                    <xdr:colOff>6350</xdr:colOff>
                    <xdr:row>0</xdr:row>
                    <xdr:rowOff>0</xdr:rowOff>
                  </from>
                  <to>
                    <xdr:col>0</xdr:col>
                    <xdr:colOff>12700</xdr:colOff>
                    <xdr:row>0</xdr:row>
                    <xdr:rowOff>0</xdr:rowOff>
                  </to>
                </anchor>
              </controlPr>
            </control>
          </mc:Choice>
        </mc:AlternateContent>
        <mc:AlternateContent xmlns:mc="http://schemas.openxmlformats.org/markup-compatibility/2006">
          <mc:Choice Requires="x14">
            <control shapeId="7174" r:id="rId8" name="CheckBox3">
              <controlPr defaultSize="0" autoFill="0" autoLine="0" autoPict="0">
                <anchor moveWithCells="1" sizeWithCells="1">
                  <from>
                    <xdr:col>0</xdr:col>
                    <xdr:colOff>6350</xdr:colOff>
                    <xdr:row>0</xdr:row>
                    <xdr:rowOff>0</xdr:rowOff>
                  </from>
                  <to>
                    <xdr:col>0</xdr:col>
                    <xdr:colOff>12700</xdr:colOff>
                    <xdr:row>0</xdr:row>
                    <xdr:rowOff>0</xdr:rowOff>
                  </to>
                </anchor>
              </controlPr>
            </control>
          </mc:Choice>
        </mc:AlternateContent>
        <mc:AlternateContent xmlns:mc="http://schemas.openxmlformats.org/markup-compatibility/2006">
          <mc:Choice Requires="x14">
            <control shapeId="7175" r:id="rId9" name="CheckBox4">
              <controlPr defaultSize="0" autoFill="0" autoLine="0" autoPict="0">
                <anchor moveWithCells="1" sizeWithCells="1">
                  <from>
                    <xdr:col>0</xdr:col>
                    <xdr:colOff>12700</xdr:colOff>
                    <xdr:row>0</xdr:row>
                    <xdr:rowOff>0</xdr:rowOff>
                  </from>
                  <to>
                    <xdr:col>0</xdr:col>
                    <xdr:colOff>31750</xdr:colOff>
                    <xdr:row>0</xdr:row>
                    <xdr:rowOff>0</xdr:rowOff>
                  </to>
                </anchor>
              </controlPr>
            </control>
          </mc:Choice>
        </mc:AlternateContent>
        <mc:AlternateContent xmlns:mc="http://schemas.openxmlformats.org/markup-compatibility/2006">
          <mc:Choice Requires="x14">
            <control shapeId="7176" r:id="rId10" name="CheckBox6">
              <controlPr defaultSize="0" autoFill="0" autoLine="0" autoPict="0">
                <anchor moveWithCells="1" sizeWithCells="1">
                  <from>
                    <xdr:col>0</xdr:col>
                    <xdr:colOff>12700</xdr:colOff>
                    <xdr:row>0</xdr:row>
                    <xdr:rowOff>0</xdr:rowOff>
                  </from>
                  <to>
                    <xdr:col>0</xdr:col>
                    <xdr:colOff>57150</xdr:colOff>
                    <xdr:row>0</xdr:row>
                    <xdr:rowOff>0</xdr:rowOff>
                  </to>
                </anchor>
              </controlPr>
            </control>
          </mc:Choice>
        </mc:AlternateContent>
        <mc:AlternateContent xmlns:mc="http://schemas.openxmlformats.org/markup-compatibility/2006">
          <mc:Choice Requires="x14">
            <control shapeId="7177" r:id="rId11" name="CheckBox8">
              <controlPr defaultSize="0" autoFill="0" autoLine="0" autoPict="0">
                <anchor moveWithCells="1" sizeWithCells="1">
                  <from>
                    <xdr:col>0</xdr:col>
                    <xdr:colOff>6350</xdr:colOff>
                    <xdr:row>0</xdr:row>
                    <xdr:rowOff>0</xdr:rowOff>
                  </from>
                  <to>
                    <xdr:col>0</xdr:col>
                    <xdr:colOff>50800</xdr:colOff>
                    <xdr:row>0</xdr:row>
                    <xdr:rowOff>0</xdr:rowOff>
                  </to>
                </anchor>
              </controlPr>
            </control>
          </mc:Choice>
        </mc:AlternateContent>
        <mc:AlternateContent xmlns:mc="http://schemas.openxmlformats.org/markup-compatibility/2006">
          <mc:Choice Requires="x14">
            <control shapeId="7178" r:id="rId12" name="CheckBox9">
              <controlPr defaultSize="0" autoFill="0" autoLine="0" autoPict="0">
                <anchor moveWithCells="1" sizeWithCells="1">
                  <from>
                    <xdr:col>0</xdr:col>
                    <xdr:colOff>12700</xdr:colOff>
                    <xdr:row>0</xdr:row>
                    <xdr:rowOff>0</xdr:rowOff>
                  </from>
                  <to>
                    <xdr:col>0</xdr:col>
                    <xdr:colOff>57150</xdr:colOff>
                    <xdr:row>0</xdr:row>
                    <xdr:rowOff>0</xdr:rowOff>
                  </to>
                </anchor>
              </controlPr>
            </control>
          </mc:Choice>
        </mc:AlternateContent>
        <mc:AlternateContent xmlns:mc="http://schemas.openxmlformats.org/markup-compatibility/2006">
          <mc:Choice Requires="x14">
            <control shapeId="7179" r:id="rId13" name="CheckBox10">
              <controlPr defaultSize="0" autoFill="0" autoLine="0" autoPict="0">
                <anchor moveWithCells="1" sizeWithCells="1">
                  <from>
                    <xdr:col>0</xdr:col>
                    <xdr:colOff>12700</xdr:colOff>
                    <xdr:row>0</xdr:row>
                    <xdr:rowOff>0</xdr:rowOff>
                  </from>
                  <to>
                    <xdr:col>0</xdr:col>
                    <xdr:colOff>57150</xdr:colOff>
                    <xdr:row>0</xdr:row>
                    <xdr:rowOff>0</xdr:rowOff>
                  </to>
                </anchor>
              </controlPr>
            </control>
          </mc:Choice>
        </mc:AlternateContent>
        <mc:AlternateContent xmlns:mc="http://schemas.openxmlformats.org/markup-compatibility/2006">
          <mc:Choice Requires="x14">
            <control shapeId="7180" r:id="rId14" name="CheckBox11">
              <controlPr defaultSize="0" autoFill="0" autoLine="0" autoPict="0">
                <anchor moveWithCells="1" sizeWithCells="1">
                  <from>
                    <xdr:col>0</xdr:col>
                    <xdr:colOff>12700</xdr:colOff>
                    <xdr:row>0</xdr:row>
                    <xdr:rowOff>0</xdr:rowOff>
                  </from>
                  <to>
                    <xdr:col>0</xdr:col>
                    <xdr:colOff>57150</xdr:colOff>
                    <xdr:row>0</xdr:row>
                    <xdr:rowOff>0</xdr:rowOff>
                  </to>
                </anchor>
              </controlPr>
            </control>
          </mc:Choice>
        </mc:AlternateContent>
        <mc:AlternateContent xmlns:mc="http://schemas.openxmlformats.org/markup-compatibility/2006">
          <mc:Choice Requires="x14">
            <control shapeId="7181" r:id="rId15" name="CheckBox12">
              <controlPr defaultSize="0" autoFill="0" autoLine="0" autoPict="0">
                <anchor moveWithCells="1" sizeWithCells="1">
                  <from>
                    <xdr:col>0</xdr:col>
                    <xdr:colOff>12700</xdr:colOff>
                    <xdr:row>0</xdr:row>
                    <xdr:rowOff>0</xdr:rowOff>
                  </from>
                  <to>
                    <xdr:col>0</xdr:col>
                    <xdr:colOff>57150</xdr:colOff>
                    <xdr:row>0</xdr:row>
                    <xdr:rowOff>0</xdr:rowOff>
                  </to>
                </anchor>
              </controlPr>
            </control>
          </mc:Choice>
        </mc:AlternateContent>
        <mc:AlternateContent xmlns:mc="http://schemas.openxmlformats.org/markup-compatibility/2006">
          <mc:Choice Requires="x14">
            <control shapeId="7188" r:id="rId16" name="CheckBox20">
              <controlPr defaultSize="0" autoFill="0" autoLine="0" autoPict="0">
                <anchor moveWithCells="1" sizeWithCells="1">
                  <from>
                    <xdr:col>0</xdr:col>
                    <xdr:colOff>107950</xdr:colOff>
                    <xdr:row>0</xdr:row>
                    <xdr:rowOff>0</xdr:rowOff>
                  </from>
                  <to>
                    <xdr:col>0</xdr:col>
                    <xdr:colOff>171450</xdr:colOff>
                    <xdr:row>0</xdr:row>
                    <xdr:rowOff>0</xdr:rowOff>
                  </to>
                </anchor>
              </controlPr>
            </control>
          </mc:Choice>
        </mc:AlternateContent>
        <mc:AlternateContent xmlns:mc="http://schemas.openxmlformats.org/markup-compatibility/2006">
          <mc:Choice Requires="x14">
            <control shapeId="7195" r:id="rId17" name="CheckBox5">
              <controlPr defaultSize="0" autoFill="0" autoLine="0" autoPict="0">
                <anchor moveWithCells="1" sizeWithCells="1">
                  <from>
                    <xdr:col>0</xdr:col>
                    <xdr:colOff>19050</xdr:colOff>
                    <xdr:row>0</xdr:row>
                    <xdr:rowOff>0</xdr:rowOff>
                  </from>
                  <to>
                    <xdr:col>0</xdr:col>
                    <xdr:colOff>50800</xdr:colOff>
                    <xdr:row>0</xdr:row>
                    <xdr:rowOff>0</xdr:rowOff>
                  </to>
                </anchor>
              </controlPr>
            </control>
          </mc:Choice>
        </mc:AlternateContent>
        <mc:AlternateContent xmlns:mc="http://schemas.openxmlformats.org/markup-compatibility/2006">
          <mc:Choice Requires="x14">
            <control shapeId="7228" r:id="rId18" name="CheckBox26">
              <controlPr defaultSize="0" autoFill="0" autoLine="0" autoPict="0">
                <anchor moveWithCells="1" sizeWithCells="1">
                  <from>
                    <xdr:col>3</xdr:col>
                    <xdr:colOff>25400</xdr:colOff>
                    <xdr:row>20</xdr:row>
                    <xdr:rowOff>0</xdr:rowOff>
                  </from>
                  <to>
                    <xdr:col>3</xdr:col>
                    <xdr:colOff>228600</xdr:colOff>
                    <xdr:row>20</xdr:row>
                    <xdr:rowOff>146050</xdr:rowOff>
                  </to>
                </anchor>
              </controlPr>
            </control>
          </mc:Choice>
        </mc:AlternateContent>
        <mc:AlternateContent xmlns:mc="http://schemas.openxmlformats.org/markup-compatibility/2006">
          <mc:Choice Requires="x14">
            <control shapeId="7229" r:id="rId19" name="Check Box 61">
              <controlPr defaultSize="0" autoFill="0" autoLine="0" autoPict="0">
                <anchor moveWithCells="1" sizeWithCells="1">
                  <from>
                    <xdr:col>3</xdr:col>
                    <xdr:colOff>25400</xdr:colOff>
                    <xdr:row>20</xdr:row>
                    <xdr:rowOff>120650</xdr:rowOff>
                  </from>
                  <to>
                    <xdr:col>3</xdr:col>
                    <xdr:colOff>228600</xdr:colOff>
                    <xdr:row>20</xdr:row>
                    <xdr:rowOff>266700</xdr:rowOff>
                  </to>
                </anchor>
              </controlPr>
            </control>
          </mc:Choice>
        </mc:AlternateContent>
        <mc:AlternateContent xmlns:mc="http://schemas.openxmlformats.org/markup-compatibility/2006">
          <mc:Choice Requires="x14">
            <control shapeId="7230" r:id="rId20" name="Check Box 62">
              <controlPr defaultSize="0" autoFill="0" autoLine="0" autoPict="0">
                <anchor moveWithCells="1" sizeWithCells="1">
                  <from>
                    <xdr:col>3</xdr:col>
                    <xdr:colOff>25400</xdr:colOff>
                    <xdr:row>20</xdr:row>
                    <xdr:rowOff>247650</xdr:rowOff>
                  </from>
                  <to>
                    <xdr:col>3</xdr:col>
                    <xdr:colOff>228600</xdr:colOff>
                    <xdr:row>20</xdr:row>
                    <xdr:rowOff>393700</xdr:rowOff>
                  </to>
                </anchor>
              </controlPr>
            </control>
          </mc:Choice>
        </mc:AlternateContent>
        <mc:AlternateContent xmlns:mc="http://schemas.openxmlformats.org/markup-compatibility/2006">
          <mc:Choice Requires="x14">
            <control shapeId="7231" r:id="rId21" name="Check Box 63">
              <controlPr defaultSize="0" autoFill="0" autoLine="0" autoPict="0">
                <anchor moveWithCells="1" sizeWithCells="1">
                  <from>
                    <xdr:col>3</xdr:col>
                    <xdr:colOff>25400</xdr:colOff>
                    <xdr:row>20</xdr:row>
                    <xdr:rowOff>381000</xdr:rowOff>
                  </from>
                  <to>
                    <xdr:col>3</xdr:col>
                    <xdr:colOff>228600</xdr:colOff>
                    <xdr:row>20</xdr:row>
                    <xdr:rowOff>527050</xdr:rowOff>
                  </to>
                </anchor>
              </controlPr>
            </control>
          </mc:Choice>
        </mc:AlternateContent>
        <mc:AlternateContent xmlns:mc="http://schemas.openxmlformats.org/markup-compatibility/2006">
          <mc:Choice Requires="x14">
            <control shapeId="7232" r:id="rId22" name="Check Box 64">
              <controlPr defaultSize="0" autoFill="0" autoLine="0" autoPict="0">
                <anchor moveWithCells="1" sizeWithCells="1">
                  <from>
                    <xdr:col>3</xdr:col>
                    <xdr:colOff>31750</xdr:colOff>
                    <xdr:row>20</xdr:row>
                    <xdr:rowOff>628650</xdr:rowOff>
                  </from>
                  <to>
                    <xdr:col>3</xdr:col>
                    <xdr:colOff>234950</xdr:colOff>
                    <xdr:row>20</xdr:row>
                    <xdr:rowOff>774700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Y177"/>
  <sheetViews>
    <sheetView zoomScale="80" zoomScaleNormal="80" workbookViewId="0">
      <selection activeCell="D78" sqref="D78"/>
    </sheetView>
  </sheetViews>
  <sheetFormatPr defaultColWidth="11.453125" defaultRowHeight="29.5" x14ac:dyDescent="0.25"/>
  <cols>
    <col min="1" max="1" width="13" style="6" customWidth="1"/>
    <col min="2" max="2" width="22.26953125" style="14" customWidth="1"/>
    <col min="3" max="3" width="54.7265625" style="33" customWidth="1"/>
    <col min="4" max="4" width="39.81640625" style="6" customWidth="1"/>
    <col min="5" max="5" width="62.54296875" style="6" customWidth="1"/>
    <col min="6" max="6" width="59.453125" style="6" customWidth="1"/>
    <col min="7" max="7" width="18.7265625" style="6" customWidth="1"/>
    <col min="8" max="8" width="21.1796875" style="6" customWidth="1"/>
    <col min="9" max="9" width="8" style="264" customWidth="1"/>
    <col min="10" max="10" width="4.26953125" style="264" customWidth="1"/>
    <col min="11" max="11" width="6.81640625" style="264" customWidth="1"/>
    <col min="12" max="12" width="4.81640625" style="264" customWidth="1"/>
    <col min="13" max="13" width="5.7265625" style="264" customWidth="1"/>
    <col min="14" max="14" width="2.81640625" style="264" customWidth="1"/>
    <col min="15" max="15" width="5.81640625" style="264" customWidth="1"/>
    <col min="16" max="16" width="1.81640625" style="264" customWidth="1"/>
    <col min="17" max="17" width="3.7265625" style="264" customWidth="1"/>
    <col min="18" max="18" width="5.7265625" style="264" customWidth="1"/>
    <col min="19" max="19" width="3.54296875" style="264" customWidth="1"/>
    <col min="20" max="20" width="3.1796875" style="264" customWidth="1"/>
    <col min="21" max="21" width="3.7265625" style="264" customWidth="1"/>
    <col min="22" max="22" width="1.81640625" style="264" customWidth="1"/>
    <col min="23" max="23" width="3.54296875" style="264" customWidth="1"/>
    <col min="24" max="24" width="7" style="264" customWidth="1"/>
    <col min="25" max="25" width="11.453125" style="264" hidden="1" customWidth="1"/>
    <col min="26" max="16384" width="11.453125" style="264"/>
  </cols>
  <sheetData>
    <row r="1" spans="1:25" s="7" customFormat="1" ht="45" customHeight="1" x14ac:dyDescent="0.25">
      <c r="A1" s="443" t="s">
        <v>210</v>
      </c>
      <c r="B1" s="443"/>
      <c r="C1" s="443"/>
      <c r="D1" s="443"/>
      <c r="E1" s="443"/>
      <c r="F1" s="443"/>
      <c r="G1" s="443"/>
      <c r="Y1" s="41"/>
    </row>
    <row r="2" spans="1:25" s="7" customFormat="1" ht="21.75" customHeight="1" x14ac:dyDescent="0.25">
      <c r="A2" s="444" t="s">
        <v>32</v>
      </c>
      <c r="B2" s="444"/>
      <c r="C2" s="444"/>
      <c r="D2" s="445"/>
      <c r="E2" s="445"/>
      <c r="F2" s="444"/>
      <c r="G2" s="258"/>
      <c r="Y2" s="41"/>
    </row>
    <row r="3" spans="1:25" s="7" customFormat="1" ht="409.6" thickBot="1" x14ac:dyDescent="0.3">
      <c r="A3" s="34" t="s">
        <v>26</v>
      </c>
      <c r="B3" s="36" t="s">
        <v>27</v>
      </c>
      <c r="C3" s="37" t="s">
        <v>25</v>
      </c>
      <c r="D3" s="38" t="s">
        <v>24</v>
      </c>
      <c r="E3" s="38" t="s">
        <v>23</v>
      </c>
      <c r="F3" s="39" t="s">
        <v>28</v>
      </c>
      <c r="G3" s="36" t="s">
        <v>29</v>
      </c>
      <c r="Y3" s="41" t="s">
        <v>3</v>
      </c>
    </row>
    <row r="4" spans="1:25" ht="139.5" customHeight="1" thickTop="1" x14ac:dyDescent="0.25">
      <c r="A4" s="446" t="s">
        <v>73</v>
      </c>
      <c r="B4" s="426" t="s">
        <v>74</v>
      </c>
      <c r="C4" s="262" t="s">
        <v>218</v>
      </c>
      <c r="D4" s="302" t="s">
        <v>105</v>
      </c>
      <c r="E4" s="153"/>
      <c r="F4" s="263" t="s">
        <v>158</v>
      </c>
      <c r="G4" s="47" t="str">
        <f>IF(D4="Si","Si","No")</f>
        <v>Si</v>
      </c>
    </row>
    <row r="5" spans="1:25" ht="44.25" customHeight="1" x14ac:dyDescent="0.25">
      <c r="A5" s="447"/>
      <c r="B5" s="426"/>
      <c r="C5" s="265" t="s">
        <v>79</v>
      </c>
      <c r="D5" s="302" t="s">
        <v>105</v>
      </c>
      <c r="E5" s="154"/>
      <c r="F5" s="266" t="s">
        <v>159</v>
      </c>
      <c r="G5" s="48" t="str">
        <f>IF(G4="Si","Si",IF(D5="Si", "Si", "No " ))</f>
        <v>Si</v>
      </c>
    </row>
    <row r="6" spans="1:25" ht="30" customHeight="1" x14ac:dyDescent="0.25">
      <c r="A6" s="447"/>
      <c r="B6" s="426"/>
      <c r="C6" s="265" t="s">
        <v>80</v>
      </c>
      <c r="D6" s="302" t="s">
        <v>105</v>
      </c>
      <c r="E6" s="154"/>
      <c r="F6" s="266" t="s">
        <v>160</v>
      </c>
      <c r="G6" s="48" t="str">
        <f>IF(G4="Si","Si",IF(D6="Si","Si","No "))</f>
        <v>Si</v>
      </c>
    </row>
    <row r="7" spans="1:25" ht="18" customHeight="1" x14ac:dyDescent="0.25">
      <c r="A7" s="447"/>
      <c r="B7" s="426"/>
      <c r="C7" s="265" t="s">
        <v>81</v>
      </c>
      <c r="D7" s="46" t="s">
        <v>162</v>
      </c>
      <c r="E7" s="154"/>
      <c r="F7" s="405" t="s">
        <v>161</v>
      </c>
      <c r="G7" s="48" t="str">
        <f>IF(G4="Si","Si",IF(D7="Si","Si",IF(D7="Più frequente di due anni (specificare)","Si","No ")))</f>
        <v>Si</v>
      </c>
    </row>
    <row r="8" spans="1:25" ht="37.5" x14ac:dyDescent="0.25">
      <c r="A8" s="447"/>
      <c r="B8" s="426"/>
      <c r="C8" s="265" t="s">
        <v>82</v>
      </c>
      <c r="D8" s="46" t="s">
        <v>163</v>
      </c>
      <c r="E8" s="154"/>
      <c r="F8" s="413"/>
      <c r="G8" s="48" t="str">
        <f>IF(G4="Si","Si",IF(D8="Si","Si",IF(D8="Più frequente di un anno (specificare)","Si","No ")))</f>
        <v>Si</v>
      </c>
    </row>
    <row r="9" spans="1:25" ht="25" x14ac:dyDescent="0.25">
      <c r="A9" s="447"/>
      <c r="B9" s="426"/>
      <c r="C9" s="265" t="s">
        <v>83</v>
      </c>
      <c r="D9" s="302" t="s">
        <v>105</v>
      </c>
      <c r="E9" s="154"/>
      <c r="F9" s="266"/>
      <c r="G9" s="48" t="str">
        <f>IF(G4="Si","Si",IF(D9="Si", "Si", "No "))</f>
        <v>Si</v>
      </c>
    </row>
    <row r="10" spans="1:25" ht="45.75" customHeight="1" x14ac:dyDescent="0.25">
      <c r="A10" s="447"/>
      <c r="B10" s="401"/>
      <c r="C10" s="265" t="s">
        <v>84</v>
      </c>
      <c r="D10" s="302" t="s">
        <v>105</v>
      </c>
      <c r="E10" s="154"/>
      <c r="F10" s="299" t="s">
        <v>164</v>
      </c>
      <c r="G10" s="48" t="str">
        <f>IF(G4="Si","Si",IF(D10="Si", "Si", "No "))</f>
        <v>Si</v>
      </c>
    </row>
    <row r="11" spans="1:25" ht="88.5" customHeight="1" x14ac:dyDescent="0.25">
      <c r="A11" s="447"/>
      <c r="B11" s="415" t="s">
        <v>75</v>
      </c>
      <c r="C11" s="265" t="s">
        <v>85</v>
      </c>
      <c r="D11" s="302" t="s">
        <v>105</v>
      </c>
      <c r="E11" s="154"/>
      <c r="F11" s="266" t="s">
        <v>165</v>
      </c>
      <c r="G11" s="49" t="str">
        <f>IF(D11="Si", "Si", "No " )</f>
        <v>Si</v>
      </c>
    </row>
    <row r="12" spans="1:25" ht="30" customHeight="1" x14ac:dyDescent="0.25">
      <c r="A12" s="447"/>
      <c r="B12" s="432"/>
      <c r="C12" s="268" t="s">
        <v>86</v>
      </c>
      <c r="D12" s="302" t="s">
        <v>105</v>
      </c>
      <c r="E12" s="154"/>
      <c r="F12" s="405" t="s">
        <v>166</v>
      </c>
      <c r="G12" s="49" t="str">
        <f>IF(D12="Si", "Si", "No " )</f>
        <v>Si</v>
      </c>
    </row>
    <row r="13" spans="1:25" ht="30" customHeight="1" x14ac:dyDescent="0.25">
      <c r="A13" s="447"/>
      <c r="B13" s="449"/>
      <c r="C13" s="268" t="s">
        <v>87</v>
      </c>
      <c r="D13" s="46" t="s">
        <v>163</v>
      </c>
      <c r="E13" s="154"/>
      <c r="F13" s="450"/>
      <c r="G13" s="48" t="str">
        <f>IF(D13="Si","Si",IF(D13="Più frequente di un anno (specificare)","Si","No "))</f>
        <v>Si</v>
      </c>
    </row>
    <row r="14" spans="1:25" ht="54" customHeight="1" x14ac:dyDescent="0.25">
      <c r="A14" s="447"/>
      <c r="B14" s="415" t="s">
        <v>76</v>
      </c>
      <c r="C14" s="300" t="s">
        <v>88</v>
      </c>
      <c r="D14" s="302" t="s">
        <v>105</v>
      </c>
      <c r="E14" s="242"/>
      <c r="F14" s="268" t="s">
        <v>167</v>
      </c>
      <c r="G14" s="49" t="str">
        <f>IF(D14="Si", "Si", "No " )</f>
        <v>Si</v>
      </c>
      <c r="H14" s="35"/>
    </row>
    <row r="15" spans="1:25" ht="50" x14ac:dyDescent="0.25">
      <c r="A15" s="447"/>
      <c r="B15" s="432"/>
      <c r="C15" s="268" t="s">
        <v>89</v>
      </c>
      <c r="D15" s="302" t="s">
        <v>105</v>
      </c>
      <c r="E15" s="154"/>
      <c r="F15" s="268" t="s">
        <v>168</v>
      </c>
      <c r="G15" s="49" t="str">
        <f>IF(D15="Si", "Si", "No " )</f>
        <v>Si</v>
      </c>
      <c r="H15" s="35"/>
    </row>
    <row r="16" spans="1:25" ht="42" customHeight="1" x14ac:dyDescent="0.25">
      <c r="A16" s="447"/>
      <c r="B16" s="449"/>
      <c r="C16" s="268" t="s">
        <v>90</v>
      </c>
      <c r="D16" s="302" t="s">
        <v>105</v>
      </c>
      <c r="E16" s="154"/>
      <c r="F16" s="267" t="s">
        <v>169</v>
      </c>
      <c r="G16" s="49" t="str">
        <f>IF(D16="Si", "Si", "No " )</f>
        <v>Si</v>
      </c>
      <c r="H16" s="12"/>
    </row>
    <row r="17" spans="1:25" ht="74.25" customHeight="1" x14ac:dyDescent="0.25">
      <c r="A17" s="447"/>
      <c r="B17" s="435" t="s">
        <v>77</v>
      </c>
      <c r="C17" s="265" t="s">
        <v>91</v>
      </c>
      <c r="D17" s="46" t="s">
        <v>163</v>
      </c>
      <c r="E17" s="154"/>
      <c r="F17" s="268" t="s">
        <v>170</v>
      </c>
      <c r="G17" s="48" t="str">
        <f>IF(D17="Si","Si",IF(D17="Più frequente di un anno (specificare)","Si","No "))</f>
        <v>Si</v>
      </c>
    </row>
    <row r="18" spans="1:25" ht="50.25" customHeight="1" x14ac:dyDescent="0.25">
      <c r="A18" s="447"/>
      <c r="B18" s="432"/>
      <c r="C18" s="265" t="s">
        <v>92</v>
      </c>
      <c r="D18" s="302" t="s">
        <v>105</v>
      </c>
      <c r="E18" s="154"/>
      <c r="F18" s="267"/>
      <c r="G18" s="49" t="str">
        <f>IF(D18="Si", "Si", "No " )</f>
        <v>Si</v>
      </c>
    </row>
    <row r="19" spans="1:25" ht="57.75" customHeight="1" x14ac:dyDescent="0.25">
      <c r="A19" s="447"/>
      <c r="B19" s="411"/>
      <c r="C19" s="265" t="s">
        <v>93</v>
      </c>
      <c r="D19" s="302" t="s">
        <v>105</v>
      </c>
      <c r="E19" s="154"/>
      <c r="F19" s="268" t="s">
        <v>171</v>
      </c>
      <c r="G19" s="49" t="str">
        <f>IF(D19="Si", "Si", "No " )</f>
        <v>Si</v>
      </c>
    </row>
    <row r="20" spans="1:25" ht="61.5" customHeight="1" x14ac:dyDescent="0.25">
      <c r="A20" s="447"/>
      <c r="B20" s="402" t="s">
        <v>78</v>
      </c>
      <c r="C20" s="265" t="s">
        <v>94</v>
      </c>
      <c r="D20" s="46" t="s">
        <v>17</v>
      </c>
      <c r="E20" s="154"/>
      <c r="F20" s="269" t="s">
        <v>172</v>
      </c>
      <c r="G20" s="49" t="str">
        <f>IF(D20="Si mensilmente", "Si",IF(D20="Si annualmente", "Si",IF(D20="Si altra periodicità (indicare quale)","Si","No")))</f>
        <v>No</v>
      </c>
    </row>
    <row r="21" spans="1:25" s="6" customFormat="1" ht="77.25" customHeight="1" thickBot="1" x14ac:dyDescent="0.3">
      <c r="A21" s="448"/>
      <c r="B21" s="451"/>
      <c r="C21" s="270" t="s">
        <v>95</v>
      </c>
      <c r="D21" s="259"/>
      <c r="E21" s="155"/>
      <c r="F21" s="269" t="s">
        <v>173</v>
      </c>
      <c r="G21" s="49" t="str">
        <f>IF(D21="Si", "Si", "No " )</f>
        <v xml:space="preserve">No </v>
      </c>
      <c r="I21" s="264"/>
      <c r="J21" s="264"/>
      <c r="K21" s="264"/>
      <c r="L21" s="264"/>
      <c r="M21" s="264"/>
      <c r="N21" s="264"/>
      <c r="O21" s="264"/>
      <c r="P21" s="264"/>
      <c r="Q21" s="264"/>
      <c r="R21" s="264"/>
      <c r="S21" s="264"/>
      <c r="T21" s="264"/>
      <c r="U21" s="264"/>
      <c r="V21" s="264"/>
      <c r="W21" s="264"/>
      <c r="X21" s="264"/>
      <c r="Y21" s="264"/>
    </row>
    <row r="22" spans="1:25" s="6" customFormat="1" ht="70.5" customHeight="1" thickTop="1" x14ac:dyDescent="0.25">
      <c r="A22" s="452" t="s">
        <v>96</v>
      </c>
      <c r="B22" s="434" t="s">
        <v>97</v>
      </c>
      <c r="C22" s="271" t="s">
        <v>123</v>
      </c>
      <c r="D22" s="156" t="str">
        <f>'Moduli di domanda'!D35</f>
        <v>No</v>
      </c>
      <c r="E22" s="243"/>
      <c r="F22" s="286" t="str">
        <f>IF(D22="Si","L'installazione di impianti durante la validità dell'Ecolabel UE deve essere conforme a questo criterio. Il richiedente in futuro deve infomare l'organismo competente dell'installazione di impianti durante la validità della licenza Ecolabel UE"," ")</f>
        <v xml:space="preserve"> </v>
      </c>
      <c r="G22" s="49" t="str">
        <f>IF(D22="Si", "Il criterio non è applicabile","Rispondere alle domande successive per rinnovi")</f>
        <v>Rispondere alle domande successive per rinnovi</v>
      </c>
      <c r="I22" s="264"/>
      <c r="J22" s="264"/>
      <c r="K22" s="264"/>
      <c r="L22" s="264"/>
      <c r="M22" s="264"/>
      <c r="N22" s="264"/>
      <c r="O22" s="264"/>
      <c r="P22" s="264"/>
      <c r="Q22" s="264"/>
      <c r="R22" s="264"/>
      <c r="S22" s="264"/>
      <c r="T22" s="264"/>
      <c r="U22" s="264"/>
      <c r="V22" s="264"/>
      <c r="W22" s="264"/>
      <c r="X22" s="264"/>
      <c r="Y22" s="264"/>
    </row>
    <row r="23" spans="1:25" s="6" customFormat="1" ht="72.75" customHeight="1" x14ac:dyDescent="0.25">
      <c r="A23" s="453"/>
      <c r="B23" s="434"/>
      <c r="C23" s="392" t="s">
        <v>174</v>
      </c>
      <c r="D23" s="394" t="s">
        <v>175</v>
      </c>
      <c r="E23" s="441"/>
      <c r="F23" s="287" t="s">
        <v>176</v>
      </c>
      <c r="G23" s="403" t="str">
        <f>IF(D22="Si","Il criterio non è applicabile",IF(D23="Si (apparecchi per il riscaldamento d'ambiente no pompe di calore o caldaie a biomassa solida)","Si",IF(D23="Si (pompe di calore)","Si",IF(D23="Si (caldaie a biomassa solida)","Si",IF(D23="Non applicabile","Il criterio non è applicabile","No")))))</f>
        <v>Si</v>
      </c>
      <c r="I23" s="264"/>
      <c r="J23" s="264"/>
      <c r="K23" s="264"/>
      <c r="L23" s="264"/>
      <c r="M23" s="264"/>
      <c r="N23" s="264"/>
      <c r="O23" s="264"/>
      <c r="P23" s="264"/>
      <c r="Q23" s="264"/>
      <c r="R23" s="264"/>
      <c r="S23" s="264"/>
      <c r="T23" s="264"/>
      <c r="U23" s="264"/>
      <c r="V23" s="264"/>
      <c r="W23" s="264"/>
      <c r="X23" s="264"/>
      <c r="Y23" s="264"/>
    </row>
    <row r="24" spans="1:25" s="6" customFormat="1" ht="143.25" customHeight="1" x14ac:dyDescent="0.25">
      <c r="A24" s="453"/>
      <c r="B24" s="434"/>
      <c r="C24" s="393"/>
      <c r="D24" s="395"/>
      <c r="E24" s="442"/>
      <c r="F24" s="291" t="str">
        <f>IF(D23="Si (apparecchi per il riscaldamento d'ambiente no pompe di calore o caldaie a biomassa solida)","O copia del certificato Ecolabel Ue o copia dell'etichetta sull'imballaggio che mostra la certificazione ai sensi della Decisione 2014/314/EU O copia dell'etichetta di Tipo I o una copia dell'etichetta sull'imballaggio",IF(D23="Si (pompe di calore)","O copia del certificato dell'etichetta di Tipo I o una copia dell'etichetta sull'imballaggio",IF(D23="Si (caldaie a biomassa solida)","O copia copia del certificato dell'etichetta di Tipo I o una copia dell'etichetta sull'imballaggio"," ")))</f>
        <v>O copia del certificato Ecolabel Ue o copia dell'etichetta sull'imballaggio che mostra la certificazione ai sensi della Decisione 2014/314/EU O copia dell'etichetta di Tipo I o una copia dell'etichetta sull'imballaggio</v>
      </c>
      <c r="G24" s="404"/>
      <c r="I24" s="264"/>
      <c r="J24" s="264"/>
      <c r="K24" s="264"/>
      <c r="L24" s="264"/>
      <c r="M24" s="264"/>
      <c r="N24" s="264"/>
      <c r="O24" s="264"/>
      <c r="P24" s="264"/>
      <c r="Q24" s="264"/>
      <c r="R24" s="264"/>
      <c r="S24" s="264"/>
      <c r="T24" s="264"/>
      <c r="U24" s="264"/>
      <c r="V24" s="264"/>
      <c r="W24" s="264"/>
      <c r="X24" s="264"/>
      <c r="Y24" s="264"/>
    </row>
    <row r="25" spans="1:25" s="6" customFormat="1" ht="91.5" customHeight="1" x14ac:dyDescent="0.25">
      <c r="A25" s="453"/>
      <c r="B25" s="434"/>
      <c r="C25" s="262" t="s">
        <v>106</v>
      </c>
      <c r="D25" s="306" t="s">
        <v>177</v>
      </c>
      <c r="E25" s="243"/>
      <c r="F25" s="288" t="s">
        <v>178</v>
      </c>
      <c r="G25" s="49" t="str">
        <f>IF(D22="Si","Il criterio non è applicabile",IF(D25="Si", "Si",IF(D25="Non applicabile","Il criterio non è applicabile", "No")))</f>
        <v>Il criterio non è applicabile</v>
      </c>
      <c r="I25" s="264"/>
      <c r="J25" s="264"/>
      <c r="K25" s="264"/>
      <c r="L25" s="264"/>
      <c r="M25" s="264"/>
      <c r="N25" s="264"/>
      <c r="O25" s="264"/>
      <c r="P25" s="264"/>
      <c r="Q25" s="264"/>
      <c r="R25" s="264"/>
      <c r="S25" s="264"/>
      <c r="T25" s="264"/>
      <c r="U25" s="264"/>
      <c r="V25" s="264"/>
      <c r="W25" s="264"/>
      <c r="X25" s="264"/>
      <c r="Y25" s="264"/>
    </row>
    <row r="26" spans="1:25" s="6" customFormat="1" ht="241.5" customHeight="1" x14ac:dyDescent="0.25">
      <c r="A26" s="453"/>
      <c r="B26" s="434"/>
      <c r="C26" s="262" t="s">
        <v>107</v>
      </c>
      <c r="D26" s="306" t="s">
        <v>179</v>
      </c>
      <c r="E26" s="243"/>
      <c r="F26" s="288" t="s">
        <v>180</v>
      </c>
      <c r="G26" s="49" t="str">
        <f>IF(D22="Si","Il criterio non è applicabile",IF(D26="Si (specificare)","Si",IF(D26="Non applicabile","Il criterio non è applicabile","No")))</f>
        <v>Si</v>
      </c>
      <c r="I26" s="264"/>
      <c r="J26" s="264"/>
      <c r="K26" s="264"/>
      <c r="L26" s="264"/>
      <c r="M26" s="264"/>
      <c r="N26" s="264"/>
      <c r="O26" s="264"/>
      <c r="P26" s="264"/>
      <c r="Q26" s="264"/>
      <c r="R26" s="264"/>
      <c r="S26" s="264"/>
      <c r="T26" s="264"/>
      <c r="U26" s="264"/>
      <c r="V26" s="264"/>
      <c r="W26" s="264"/>
      <c r="X26" s="264"/>
      <c r="Y26" s="264"/>
    </row>
    <row r="27" spans="1:25" s="6" customFormat="1" ht="30.75" customHeight="1" x14ac:dyDescent="0.25">
      <c r="A27" s="453"/>
      <c r="B27" s="434"/>
      <c r="C27" s="271" t="s">
        <v>108</v>
      </c>
      <c r="D27" s="306" t="s">
        <v>105</v>
      </c>
      <c r="E27" s="261"/>
      <c r="F27" s="405" t="s">
        <v>187</v>
      </c>
      <c r="G27" s="48" t="str">
        <f>IF(D27="No", "Il criterio non è applicabile","Il criterio è applicabile")</f>
        <v>Il criterio è applicabile</v>
      </c>
      <c r="I27" s="264"/>
      <c r="J27" s="264"/>
      <c r="K27" s="264"/>
      <c r="L27" s="264"/>
      <c r="M27" s="264"/>
      <c r="N27" s="264"/>
      <c r="O27" s="264"/>
      <c r="P27" s="264"/>
      <c r="Q27" s="264"/>
      <c r="R27" s="264"/>
      <c r="S27" s="264"/>
      <c r="T27" s="264"/>
      <c r="U27" s="264"/>
      <c r="V27" s="264"/>
      <c r="W27" s="264"/>
      <c r="X27" s="264"/>
      <c r="Y27" s="264"/>
    </row>
    <row r="28" spans="1:25" s="6" customFormat="1" ht="63.75" customHeight="1" x14ac:dyDescent="0.25">
      <c r="A28" s="453"/>
      <c r="B28" s="434"/>
      <c r="C28" s="265" t="str">
        <f>IF(D27="Si","Si dichiara che le unità di cogenerazione esistenti sono conformi alla definizione di rendimento di cui alla direttiva 2004/8/CE o della direttiva 2012/27/UE", " ")</f>
        <v>Si dichiara che le unità di cogenerazione esistenti sono conformi alla definizione di rendimento di cui alla direttiva 2004/8/CE o della direttiva 2012/27/UE</v>
      </c>
      <c r="D28" s="306" t="s">
        <v>105</v>
      </c>
      <c r="E28" s="261"/>
      <c r="F28" s="413"/>
      <c r="G28" s="49" t="str">
        <f>IF(G27="Il criterio non è applicabile","Il criterio non è applicabile",IF(D28="Si","Si","No "))</f>
        <v>Si</v>
      </c>
      <c r="I28" s="264"/>
      <c r="J28" s="264"/>
      <c r="K28" s="264"/>
      <c r="L28" s="264"/>
      <c r="M28" s="264"/>
      <c r="N28" s="264"/>
      <c r="O28" s="264"/>
      <c r="P28" s="264"/>
      <c r="Q28" s="264"/>
      <c r="R28" s="264"/>
      <c r="S28" s="264"/>
      <c r="T28" s="264"/>
      <c r="U28" s="264"/>
      <c r="V28" s="264"/>
      <c r="W28" s="264"/>
      <c r="X28" s="264"/>
      <c r="Y28" s="264"/>
    </row>
    <row r="29" spans="1:25" s="6" customFormat="1" ht="30" customHeight="1" x14ac:dyDescent="0.25">
      <c r="A29" s="453"/>
      <c r="B29" s="434"/>
      <c r="C29" s="272" t="s">
        <v>109</v>
      </c>
      <c r="D29" s="306" t="s">
        <v>17</v>
      </c>
      <c r="E29" s="261"/>
      <c r="F29" s="405" t="s">
        <v>188</v>
      </c>
      <c r="G29" s="48" t="str">
        <f>IF(D29="No", "Il criterio non è applicabile","Il criterio è applicabile")</f>
        <v>Il criterio non è applicabile</v>
      </c>
      <c r="I29" s="264"/>
      <c r="J29" s="264"/>
      <c r="K29" s="264"/>
      <c r="L29" s="264"/>
      <c r="M29" s="264"/>
      <c r="N29" s="264"/>
      <c r="O29" s="264"/>
      <c r="P29" s="264"/>
      <c r="Q29" s="264"/>
      <c r="R29" s="264"/>
      <c r="S29" s="264"/>
      <c r="T29" s="264"/>
      <c r="U29" s="264"/>
      <c r="V29" s="264"/>
      <c r="W29" s="264"/>
      <c r="X29" s="264"/>
      <c r="Y29" s="264"/>
    </row>
    <row r="30" spans="1:25" s="6" customFormat="1" ht="56.25" customHeight="1" x14ac:dyDescent="0.25">
      <c r="A30" s="453"/>
      <c r="B30" s="397"/>
      <c r="C30" s="265" t="str">
        <f>IF(D29="Si","Si dichiara che le caldaie ad acqua calda esistenti alimentate con combustibili liquidi o gassosi di cui alla direttiva 92/42/EEC sono conformi alle norme in materia di rendimento almeno equivalenti alle tre stelle definite nella stessa direttiva?"," ")</f>
        <v xml:space="preserve"> </v>
      </c>
      <c r="D30" s="306" t="s">
        <v>17</v>
      </c>
      <c r="E30" s="46"/>
      <c r="F30" s="423"/>
      <c r="G30" s="49" t="str">
        <f>IF(G29="Il criterio non è applicabile","Il criterio non è applicabile",IF(D30="Si","Si","No "))</f>
        <v>Il criterio non è applicabile</v>
      </c>
      <c r="I30" s="264"/>
      <c r="J30" s="264"/>
      <c r="K30" s="264"/>
      <c r="L30" s="264"/>
      <c r="M30" s="264"/>
      <c r="N30" s="264"/>
      <c r="O30" s="264"/>
      <c r="P30" s="264"/>
      <c r="Q30" s="264"/>
      <c r="R30" s="264"/>
      <c r="S30" s="264"/>
      <c r="T30" s="264"/>
      <c r="U30" s="264"/>
      <c r="V30" s="264"/>
      <c r="W30" s="264"/>
      <c r="X30" s="264"/>
      <c r="Y30" s="264"/>
    </row>
    <row r="31" spans="1:25" s="6" customFormat="1" ht="69" customHeight="1" x14ac:dyDescent="0.25">
      <c r="A31" s="453"/>
      <c r="B31" s="398"/>
      <c r="C31" s="312" t="str">
        <f>IF(D30="No",("Si dichiara che le caldaie sono conformi alle istruzioni del fabbricante e alla legislazione nazionale e locale sull'efficienza energetica e presentano un rendimento minimo dell'88% (ad esclusione delle caldaie a biomassa)?")," ")</f>
        <v>Si dichiara che le caldaie sono conformi alle istruzioni del fabbricante e alla legislazione nazionale e locale sull'efficienza energetica e presentano un rendimento minimo dell'88% (ad esclusione delle caldaie a biomassa)?</v>
      </c>
      <c r="D31" s="306" t="s">
        <v>105</v>
      </c>
      <c r="E31" s="46"/>
      <c r="F31" s="413"/>
      <c r="G31" s="49" t="str">
        <f>IF(G29="Il criterio non è applicabile","Il criterio non è applicabile",IF(D31="Si","Si","No "))</f>
        <v>Il criterio non è applicabile</v>
      </c>
      <c r="I31" s="264"/>
      <c r="J31" s="264"/>
      <c r="K31" s="264"/>
      <c r="L31" s="264"/>
      <c r="M31" s="264"/>
      <c r="N31" s="264"/>
      <c r="O31" s="264"/>
      <c r="P31" s="264"/>
      <c r="Q31" s="264"/>
      <c r="R31" s="264"/>
      <c r="S31" s="264"/>
      <c r="T31" s="264"/>
      <c r="U31" s="264"/>
      <c r="V31" s="264"/>
      <c r="W31" s="264"/>
      <c r="X31" s="264"/>
      <c r="Y31" s="264"/>
    </row>
    <row r="32" spans="1:25" s="6" customFormat="1" ht="75.75" customHeight="1" x14ac:dyDescent="0.25">
      <c r="A32" s="453"/>
      <c r="B32" s="435" t="s">
        <v>98</v>
      </c>
      <c r="C32" s="272" t="s">
        <v>123</v>
      </c>
      <c r="D32" s="46" t="str">
        <f>'Moduli di domanda'!D35</f>
        <v>No</v>
      </c>
      <c r="E32" s="283"/>
      <c r="F32" s="285" t="str">
        <f>IF(D32="Si","L'installazione di impianti durante la validità dell'Ecolabel UE deve essere conforme a questo criterio. Il richiedente in futuro deve infomare l'organismo competente dell'installazione di impianti durante la validità della licenza Ecolabel UE"," ")</f>
        <v xml:space="preserve"> </v>
      </c>
      <c r="G32" s="48" t="str">
        <f>IF(D32="Si", "Il criterio non è applicabile","Rispondere alle domande successive per rinnovi")</f>
        <v>Rispondere alle domande successive per rinnovi</v>
      </c>
      <c r="I32" s="264"/>
      <c r="J32" s="264"/>
      <c r="K32" s="264"/>
      <c r="L32" s="264"/>
      <c r="M32" s="264"/>
      <c r="N32" s="264"/>
      <c r="O32" s="264"/>
      <c r="P32" s="264"/>
      <c r="Q32" s="264"/>
      <c r="R32" s="264"/>
      <c r="S32" s="264"/>
      <c r="T32" s="264"/>
      <c r="U32" s="264"/>
      <c r="V32" s="264"/>
      <c r="W32" s="264"/>
      <c r="X32" s="264"/>
      <c r="Y32" s="264"/>
    </row>
    <row r="33" spans="1:25" s="6" customFormat="1" ht="80.25" customHeight="1" x14ac:dyDescent="0.25">
      <c r="A33" s="453"/>
      <c r="B33" s="411"/>
      <c r="C33" s="265" t="s">
        <v>110</v>
      </c>
      <c r="D33" s="306" t="s">
        <v>17</v>
      </c>
      <c r="E33" s="243"/>
      <c r="F33" s="274" t="s">
        <v>189</v>
      </c>
      <c r="G33" s="48" t="str">
        <f>IF(G32="Il criterio non è applicabile","Il criterio non è applicabile",IF(D33="Si","Si","No "))</f>
        <v xml:space="preserve">No </v>
      </c>
      <c r="I33" s="264"/>
      <c r="J33" s="264"/>
      <c r="K33" s="264"/>
      <c r="L33" s="264"/>
      <c r="M33" s="264"/>
      <c r="N33" s="264"/>
      <c r="O33" s="264"/>
      <c r="P33" s="264"/>
      <c r="Q33" s="264"/>
      <c r="R33" s="264"/>
      <c r="S33" s="264"/>
      <c r="T33" s="264"/>
      <c r="U33" s="264"/>
      <c r="V33" s="264"/>
      <c r="W33" s="264"/>
      <c r="X33" s="264"/>
      <c r="Y33" s="264"/>
    </row>
    <row r="34" spans="1:25" s="6" customFormat="1" ht="162.5" x14ac:dyDescent="0.25">
      <c r="A34" s="453"/>
      <c r="B34" s="397" t="s">
        <v>99</v>
      </c>
      <c r="C34" s="265" t="s">
        <v>111</v>
      </c>
      <c r="D34" s="306" t="s">
        <v>17</v>
      </c>
      <c r="E34" s="46"/>
      <c r="F34" s="307" t="s">
        <v>190</v>
      </c>
      <c r="G34" s="48" t="str">
        <f>IF(D34="Si", "Il criterio non è applicabile","Il criterio è applicabile")</f>
        <v>Il criterio è applicabile</v>
      </c>
      <c r="I34" s="264"/>
      <c r="J34" s="264"/>
      <c r="K34" s="264"/>
      <c r="L34" s="264"/>
      <c r="M34" s="264"/>
      <c r="N34" s="264"/>
      <c r="O34" s="264"/>
      <c r="P34" s="264"/>
      <c r="Q34" s="264"/>
      <c r="R34" s="264"/>
      <c r="S34" s="264"/>
      <c r="T34" s="264"/>
      <c r="U34" s="264"/>
      <c r="V34" s="264"/>
      <c r="W34" s="264"/>
      <c r="X34" s="264"/>
      <c r="Y34" s="264"/>
    </row>
    <row r="35" spans="1:25" s="6" customFormat="1" ht="64.5" customHeight="1" x14ac:dyDescent="0.25">
      <c r="A35" s="453"/>
      <c r="B35" s="397"/>
      <c r="C35" s="265" t="s">
        <v>112</v>
      </c>
      <c r="D35" s="306" t="s">
        <v>105</v>
      </c>
      <c r="E35" s="284" t="str">
        <f>IF(D35="Si","Al massimo entro due anni dalla data di assegnazione della licenza Ecolabel UE almeno l'80 % di tutta l'illuminazione della struttura ricettiva appartiene almeno alla classe A"," ")</f>
        <v>Al massimo entro due anni dalla data di assegnazione della licenza Ecolabel UE almeno l'80 % di tutta l'illuminazione della struttura ricettiva appartiene almeno alla classe A</v>
      </c>
      <c r="F35" s="405" t="s">
        <v>191</v>
      </c>
      <c r="G35" s="48" t="str">
        <f>IF(D35="Si", "Si", "No " )</f>
        <v>Si</v>
      </c>
      <c r="I35" s="264"/>
      <c r="J35" s="264"/>
      <c r="K35" s="264"/>
      <c r="L35" s="264"/>
      <c r="M35" s="264"/>
      <c r="N35" s="264"/>
      <c r="O35" s="264"/>
      <c r="P35" s="264"/>
      <c r="Q35" s="264"/>
      <c r="R35" s="264"/>
      <c r="S35" s="264"/>
      <c r="T35" s="264"/>
      <c r="U35" s="264"/>
      <c r="V35" s="264"/>
      <c r="W35" s="264"/>
      <c r="X35" s="264"/>
      <c r="Y35" s="264"/>
    </row>
    <row r="36" spans="1:25" s="6" customFormat="1" ht="69" customHeight="1" x14ac:dyDescent="0.25">
      <c r="A36" s="453"/>
      <c r="B36" s="397"/>
      <c r="C36" s="265" t="s">
        <v>113</v>
      </c>
      <c r="D36" s="306" t="s">
        <v>105</v>
      </c>
      <c r="E36" s="284" t="str">
        <f>IF(D36="Si", "Al massimo entro due anni dalla data di assegnazione della licenza Ecolabel UE il 100 % dell'illuminazione ubicata in luoghi ove è probabile che le lampade siano accese oltre 5 ore al giorno appartiene almeno alla classe A"," ")</f>
        <v>Al massimo entro due anni dalla data di assegnazione della licenza Ecolabel UE il 100 % dell'illuminazione ubicata in luoghi ove è probabile che le lampade siano accese oltre 5 ore al giorno appartiene almeno alla classe A</v>
      </c>
      <c r="F36" s="423"/>
      <c r="G36" s="48" t="str">
        <f>IF(D36="Si", "Si", "No " )</f>
        <v>Si</v>
      </c>
      <c r="I36" s="264"/>
      <c r="J36" s="264"/>
      <c r="K36" s="264"/>
      <c r="L36" s="264"/>
      <c r="M36" s="264"/>
      <c r="N36" s="264"/>
      <c r="O36" s="264"/>
      <c r="P36" s="264"/>
      <c r="Q36" s="264"/>
      <c r="R36" s="264"/>
      <c r="S36" s="264"/>
      <c r="T36" s="264"/>
      <c r="U36" s="264"/>
      <c r="V36" s="264"/>
      <c r="W36" s="264"/>
      <c r="X36" s="264"/>
      <c r="Y36" s="264"/>
    </row>
    <row r="37" spans="1:25" s="6" customFormat="1" ht="57.75" customHeight="1" x14ac:dyDescent="0.25">
      <c r="A37" s="453"/>
      <c r="B37" s="398" t="s">
        <v>100</v>
      </c>
      <c r="C37" s="265" t="s">
        <v>114</v>
      </c>
      <c r="D37" s="46" t="s">
        <v>192</v>
      </c>
      <c r="E37" s="46"/>
      <c r="F37" s="405" t="s">
        <v>193</v>
      </c>
      <c r="G37" s="48" t="str">
        <f>IF(D37="Si", "Si", "No " )</f>
        <v xml:space="preserve">No </v>
      </c>
      <c r="I37" s="264"/>
      <c r="J37" s="264"/>
      <c r="K37" s="264"/>
      <c r="L37" s="264"/>
      <c r="M37" s="264"/>
      <c r="N37" s="264"/>
      <c r="O37" s="264"/>
      <c r="P37" s="264"/>
      <c r="Q37" s="264"/>
      <c r="R37" s="264"/>
      <c r="S37" s="264"/>
      <c r="T37" s="264"/>
      <c r="U37" s="264"/>
      <c r="V37" s="264"/>
      <c r="W37" s="264"/>
      <c r="X37" s="264"/>
      <c r="Y37" s="264"/>
    </row>
    <row r="38" spans="1:25" s="6" customFormat="1" ht="50.25" customHeight="1" x14ac:dyDescent="0.25">
      <c r="A38" s="453"/>
      <c r="B38" s="434"/>
      <c r="C38" s="265" t="s">
        <v>115</v>
      </c>
      <c r="D38" s="46" t="s">
        <v>192</v>
      </c>
      <c r="E38" s="46"/>
      <c r="F38" s="413"/>
      <c r="G38" s="48" t="str">
        <f>IF(D38="Si", "Si", "No " )</f>
        <v xml:space="preserve">No </v>
      </c>
      <c r="I38" s="264"/>
      <c r="J38" s="264"/>
      <c r="K38" s="264"/>
      <c r="L38" s="264"/>
      <c r="M38" s="264"/>
      <c r="N38" s="264"/>
      <c r="O38" s="264"/>
      <c r="P38" s="264"/>
      <c r="Q38" s="264"/>
      <c r="R38" s="264"/>
      <c r="S38" s="264"/>
      <c r="T38" s="264"/>
      <c r="U38" s="264"/>
      <c r="V38" s="264"/>
      <c r="W38" s="264"/>
      <c r="X38" s="264"/>
      <c r="Y38" s="264"/>
    </row>
    <row r="39" spans="1:25" s="6" customFormat="1" ht="40.5" customHeight="1" x14ac:dyDescent="0.25">
      <c r="A39" s="453"/>
      <c r="B39" s="438" t="s">
        <v>101</v>
      </c>
      <c r="C39" s="265" t="s">
        <v>116</v>
      </c>
      <c r="D39" s="306" t="s">
        <v>105</v>
      </c>
      <c r="E39" s="46"/>
      <c r="F39" s="273"/>
      <c r="G39" s="48" t="str">
        <f>IF(D39="Si", "Il criterio non è applicabile","Il criterio è applicabile")</f>
        <v>Il criterio non è applicabile</v>
      </c>
      <c r="I39" s="264"/>
      <c r="J39" s="264"/>
      <c r="K39" s="264"/>
      <c r="L39" s="264"/>
      <c r="M39" s="264"/>
      <c r="N39" s="264"/>
      <c r="O39" s="264"/>
      <c r="P39" s="264"/>
      <c r="Q39" s="264"/>
      <c r="R39" s="264"/>
      <c r="S39" s="264"/>
      <c r="T39" s="264"/>
      <c r="U39" s="264"/>
      <c r="V39" s="264"/>
      <c r="W39" s="264"/>
      <c r="X39" s="264"/>
      <c r="Y39" s="264"/>
    </row>
    <row r="40" spans="1:25" s="6" customFormat="1" ht="76.5" customHeight="1" x14ac:dyDescent="0.25">
      <c r="A40" s="453"/>
      <c r="B40" s="439"/>
      <c r="C40" s="272" t="s">
        <v>123</v>
      </c>
      <c r="D40" s="46" t="str">
        <f>'Moduli di domanda'!D35</f>
        <v>No</v>
      </c>
      <c r="E40" s="46"/>
      <c r="F40" s="285" t="str">
        <f>IF(D40="Si","L'installazione di impianti durante la validità dell'Ecolabel UE deve essere conforme a questo criterio. Il richiedente in futuro deve infomare l'organismo competente dell'installazione di impianti durante la validità della licenza Ecolabel UE"," ")</f>
        <v xml:space="preserve"> </v>
      </c>
      <c r="G40" s="48" t="str">
        <f>IF(D39="Si", "Il criterio non è applicabile","Rispondere alle domande successive per rinnovi")</f>
        <v>Il criterio non è applicabile</v>
      </c>
      <c r="I40" s="264"/>
      <c r="J40" s="264"/>
      <c r="K40" s="264"/>
      <c r="L40" s="264"/>
      <c r="M40" s="264"/>
      <c r="N40" s="264"/>
      <c r="O40" s="264"/>
      <c r="P40" s="264"/>
      <c r="Q40" s="264"/>
      <c r="R40" s="264"/>
      <c r="S40" s="264"/>
      <c r="T40" s="264"/>
      <c r="U40" s="264"/>
      <c r="V40" s="264"/>
      <c r="W40" s="264"/>
      <c r="X40" s="264"/>
      <c r="Y40" s="264"/>
    </row>
    <row r="41" spans="1:25" s="6" customFormat="1" ht="47.25" customHeight="1" x14ac:dyDescent="0.25">
      <c r="A41" s="453"/>
      <c r="B41" s="439"/>
      <c r="C41" s="265" t="s">
        <v>117</v>
      </c>
      <c r="D41" s="306" t="s">
        <v>105</v>
      </c>
      <c r="E41" s="46"/>
      <c r="F41" s="423" t="s">
        <v>194</v>
      </c>
      <c r="G41" s="48" t="str">
        <f>IF(D40="Si", "Il criterio non è applicabile",IF(D41="Si", "Si", "No "))</f>
        <v>Si</v>
      </c>
      <c r="I41" s="264"/>
      <c r="J41" s="264"/>
      <c r="K41" s="264"/>
      <c r="L41" s="264"/>
      <c r="M41" s="264"/>
      <c r="N41" s="264"/>
      <c r="O41" s="264"/>
      <c r="P41" s="264"/>
      <c r="Q41" s="264"/>
      <c r="R41" s="264"/>
      <c r="S41" s="264"/>
      <c r="T41" s="264"/>
      <c r="U41" s="264"/>
      <c r="V41" s="264"/>
      <c r="W41" s="264"/>
      <c r="X41" s="264"/>
      <c r="Y41" s="264"/>
    </row>
    <row r="42" spans="1:25" s="6" customFormat="1" ht="84" customHeight="1" x14ac:dyDescent="0.25">
      <c r="A42" s="453"/>
      <c r="B42" s="440"/>
      <c r="C42" s="265" t="s">
        <v>119</v>
      </c>
      <c r="D42" s="306" t="s">
        <v>105</v>
      </c>
      <c r="E42" s="121"/>
      <c r="F42" s="413"/>
      <c r="G42" s="48" t="str">
        <f>IF(D40="Si", "Il criterio non è applicabile",IF(D42="Si", "Si", "No "))</f>
        <v>Si</v>
      </c>
      <c r="I42" s="264"/>
      <c r="J42" s="264"/>
      <c r="K42" s="264"/>
      <c r="L42" s="264"/>
      <c r="M42" s="264"/>
      <c r="N42" s="264"/>
      <c r="O42" s="264"/>
      <c r="P42" s="264"/>
      <c r="Q42" s="264"/>
      <c r="R42" s="264"/>
      <c r="S42" s="264"/>
      <c r="T42" s="264"/>
      <c r="U42" s="264"/>
      <c r="V42" s="264"/>
      <c r="W42" s="264"/>
      <c r="X42" s="264"/>
      <c r="Y42" s="264"/>
    </row>
    <row r="43" spans="1:25" ht="87" customHeight="1" x14ac:dyDescent="0.25">
      <c r="A43" s="453"/>
      <c r="B43" s="301" t="s">
        <v>102</v>
      </c>
      <c r="C43" s="265" t="s">
        <v>118</v>
      </c>
      <c r="D43" s="306" t="s">
        <v>105</v>
      </c>
      <c r="E43" s="121"/>
      <c r="F43" s="274"/>
      <c r="G43" s="49" t="str">
        <f>IF(D43="Si", "Si", "No " )</f>
        <v>Si</v>
      </c>
    </row>
    <row r="44" spans="1:25" ht="45" x14ac:dyDescent="0.25">
      <c r="A44" s="453"/>
      <c r="B44" s="435" t="s">
        <v>103</v>
      </c>
      <c r="C44" s="265" t="s">
        <v>120</v>
      </c>
      <c r="D44" s="305" t="s">
        <v>195</v>
      </c>
      <c r="E44" s="157"/>
      <c r="F44" s="263" t="str">
        <f>IF(D44="No","prove documentali relative all'assenza di accesso a fornitori di tariffe verdi e di garanzie d'origine svincolate", " ")</f>
        <v xml:space="preserve"> </v>
      </c>
      <c r="G44" s="48" t="str">
        <f>IF(D44="Si (da 1 a 4 fornitori di tariffe verdi individuali che offono almeno il 50% di energia elettrica da RES o coperta da GOs)","Il criterio è applicabile", IF(D44="Si (almeno 5 fornitori di tariffe elettriche individuali che offrono il 100% di energia da RES)","Il criterio è applicabile","Il criterio non è applicabile"))</f>
        <v>Il criterio è applicabile</v>
      </c>
      <c r="H44" s="6" t="s">
        <v>4</v>
      </c>
      <c r="Y44" s="275"/>
    </row>
    <row r="45" spans="1:25" ht="57" customHeight="1" x14ac:dyDescent="0.25">
      <c r="A45" s="453"/>
      <c r="B45" s="432"/>
      <c r="C45" s="392" t="s">
        <v>121</v>
      </c>
      <c r="D45" s="394" t="s">
        <v>196</v>
      </c>
      <c r="E45" s="436"/>
      <c r="F45" s="289" t="str">
        <f>IF(D45="Si con una tariffa elettrica individuale","- Elenco dei fornitori di energia elettrica verde
- Contratto con il fornitore di energia elettrica attestante il tipo di fonte(i) di energia rinnovabile e la percentuale dell'energia elettrica fornita derivante da fonti rinnovabili"," ")</f>
        <v>- Elenco dei fornitori di energia elettrica verde
- Contratto con il fornitore di energia elettrica attestante il tipo di fonte(i) di energia rinnovabile e la percentuale dell'energia elettrica fornita derivante da fonti rinnovabili</v>
      </c>
      <c r="G45" s="403" t="str">
        <f>IF(D44="No","Il criterio non è applicabile",IF(D45="Si con una tariffa elettrica individuale","Si",IF(D45="Si attraverso l'acquisto separato di garanzie di origine (GOs)","Si","No")))</f>
        <v>Si</v>
      </c>
      <c r="Y45" s="275"/>
    </row>
    <row r="46" spans="1:25" ht="81" customHeight="1" x14ac:dyDescent="0.25">
      <c r="A46" s="453"/>
      <c r="B46" s="432"/>
      <c r="C46" s="393"/>
      <c r="D46" s="395"/>
      <c r="E46" s="437"/>
      <c r="F46" s="290" t="str">
        <f>IF(D45="Si attraverso l'acquisto separato di garanzie di origine (GOs)","- Elenco dei fornitori di energia elettrica verde
- Contratto di energia elettrica con il fornitore usuale
- Contratto con il fornitore di GOs
- Stima della % di consumo di energia elettrica coperta dai GOs
- Dichiarazione del fornitore di GOs"," ")</f>
        <v xml:space="preserve"> </v>
      </c>
      <c r="G46" s="404"/>
      <c r="Y46" s="275"/>
    </row>
    <row r="47" spans="1:25" ht="94.5" customHeight="1" x14ac:dyDescent="0.25">
      <c r="A47" s="453"/>
      <c r="B47" s="432"/>
      <c r="C47" s="262" t="str">
        <f>IF(D44="Si (almeno 5 fornitori di tariffe elettriche individuali che offrono il 100% di energia da RES)","Si dichiara che la struttura ricettiva ha stipulato un contratto di fornitura di energia elettrica ad una tariffa verde individuale che prevede il 100% di energia da fonti rinnovabili?"," ")</f>
        <v>Si dichiara che la struttura ricettiva ha stipulato un contratto di fornitura di energia elettrica ad una tariffa verde individuale che prevede il 100% di energia da fonti rinnovabili?</v>
      </c>
      <c r="D47" s="306" t="s">
        <v>105</v>
      </c>
      <c r="E47" s="158"/>
      <c r="F47" s="274" t="str">
        <f>IF(D47="Si","- Elenco dei fornitori di energia elettrica verde
- Contratto con il fornitore di energia elettrica attestante il tipo di fonte(i) di energia rinnovabile e la percentuale dell'energia elettrica fornita derivante da fonti rinnovabili"," ")</f>
        <v>- Elenco dei fornitori di energia elettrica verde
- Contratto con il fornitore di energia elettrica attestante il tipo di fonte(i) di energia rinnovabile e la percentuale dell'energia elettrica fornita derivante da fonti rinnovabili</v>
      </c>
      <c r="G47" s="49" t="str">
        <f>IF(D44="No","Il criterio non è applicabile",IF(D47="Si", "Si", "No "))</f>
        <v>Si</v>
      </c>
      <c r="Y47" s="275"/>
    </row>
    <row r="48" spans="1:25" ht="28" x14ac:dyDescent="0.3">
      <c r="A48" s="453"/>
      <c r="B48" s="400" t="s">
        <v>104</v>
      </c>
      <c r="C48" s="265" t="s">
        <v>122</v>
      </c>
      <c r="D48" s="306" t="s">
        <v>17</v>
      </c>
      <c r="E48" s="119"/>
      <c r="F48" s="276"/>
      <c r="G48" s="48" t="str">
        <f>IF(D48="Si", "Il criterio è applicabile","Il criterio non è applicabile")</f>
        <v>Il criterio non è applicabile</v>
      </c>
      <c r="H48" s="277"/>
    </row>
    <row r="49" spans="1:8" ht="41.25" customHeight="1" x14ac:dyDescent="0.3">
      <c r="A49" s="453"/>
      <c r="B49" s="401"/>
      <c r="C49" s="278" t="s">
        <v>124</v>
      </c>
      <c r="D49" s="306" t="s">
        <v>105</v>
      </c>
      <c r="E49" s="159"/>
      <c r="F49" s="405" t="s">
        <v>197</v>
      </c>
      <c r="G49" s="48" t="str">
        <f>IF(G48="Il criterio non è applicabile","Il criterio non è applicabile",IF(D49="Si", "Si", "No " ))</f>
        <v>Il criterio non è applicabile</v>
      </c>
      <c r="H49" s="277"/>
    </row>
    <row r="50" spans="1:8" ht="53.25" customHeight="1" thickBot="1" x14ac:dyDescent="0.3">
      <c r="A50" s="453"/>
      <c r="B50" s="402"/>
      <c r="C50" s="279" t="s">
        <v>125</v>
      </c>
      <c r="D50" s="97" t="s">
        <v>105</v>
      </c>
      <c r="E50" s="155"/>
      <c r="F50" s="433"/>
      <c r="G50" s="120" t="str">
        <f>IF(G48="Il criterio non è applicabile","Il criterio non è applicabile",IF(D50="si", "Si", "No " ))</f>
        <v>Il criterio non è applicabile</v>
      </c>
    </row>
    <row r="51" spans="1:8" ht="117" customHeight="1" thickTop="1" x14ac:dyDescent="0.25">
      <c r="A51" s="429" t="s">
        <v>126</v>
      </c>
      <c r="B51" s="303" t="s">
        <v>127</v>
      </c>
      <c r="C51" s="262" t="s">
        <v>130</v>
      </c>
      <c r="D51" s="306" t="s">
        <v>198</v>
      </c>
      <c r="E51" s="46"/>
      <c r="F51" s="263" t="s">
        <v>200</v>
      </c>
      <c r="G51" s="48" t="str">
        <f>IF(D51="Si","Si",IF(D51="Non applicabile (specificare perchè)","Il criterio non è applicabile","No"))</f>
        <v>Il criterio non è applicabile</v>
      </c>
    </row>
    <row r="52" spans="1:8" ht="44.25" customHeight="1" x14ac:dyDescent="0.25">
      <c r="A52" s="430"/>
      <c r="B52" s="415" t="s">
        <v>128</v>
      </c>
      <c r="C52" s="265" t="s">
        <v>131</v>
      </c>
      <c r="D52" s="306" t="s">
        <v>105</v>
      </c>
      <c r="E52" s="46"/>
      <c r="F52" s="266" t="s">
        <v>199</v>
      </c>
      <c r="G52" s="48" t="str">
        <f>IF(D52="Si", "Si", "No " )</f>
        <v>Si</v>
      </c>
    </row>
    <row r="53" spans="1:8" ht="78" customHeight="1" x14ac:dyDescent="0.25">
      <c r="A53" s="430"/>
      <c r="B53" s="432"/>
      <c r="C53" s="271" t="s">
        <v>123</v>
      </c>
      <c r="D53" s="46" t="str">
        <f>'Moduli di domanda'!D35</f>
        <v>No</v>
      </c>
      <c r="E53" s="284"/>
      <c r="F53" s="285" t="str">
        <f>IF(D53="No","L'installazione di impianti durante la validità dell'Ecolabel UE deve essere conforme a questo criterio. Il richiedente in futuro deve infomare l'organismo competente dell'installazione di impianti durante la validità della licenza Ecolabel UE"," ")</f>
        <v>L'installazione di impianti durante la validità dell'Ecolabel UE deve essere conforme a questo criterio. Il richiedente in futuro deve infomare l'organismo competente dell'installazione di impianti durante la validità della licenza Ecolabel UE</v>
      </c>
      <c r="G53" s="48" t="str">
        <f>IF(D53="Si", "Il criterio non è applicabile","Rispondere alle domande successive per rinnovi")</f>
        <v>Rispondere alle domande successive per rinnovi</v>
      </c>
    </row>
    <row r="54" spans="1:8" ht="125" x14ac:dyDescent="0.25">
      <c r="A54" s="430"/>
      <c r="B54" s="432"/>
      <c r="C54" s="262" t="s">
        <v>132</v>
      </c>
      <c r="D54" s="306" t="s">
        <v>105</v>
      </c>
      <c r="E54" s="244"/>
      <c r="F54" s="266" t="s">
        <v>201</v>
      </c>
      <c r="G54" s="48" t="str">
        <f>IF(G53="Il criterio non è applicabile","Il criterio non è applicabile",IF(D54="Si","Si","No "))</f>
        <v>Si</v>
      </c>
    </row>
    <row r="55" spans="1:8" ht="28" x14ac:dyDescent="0.25">
      <c r="A55" s="430"/>
      <c r="B55" s="397" t="s">
        <v>129</v>
      </c>
      <c r="C55" s="265" t="s">
        <v>133</v>
      </c>
      <c r="D55" s="306" t="s">
        <v>105</v>
      </c>
      <c r="E55" s="46"/>
      <c r="F55" s="280"/>
      <c r="G55" s="48" t="str">
        <f>IF(D55="No", "Il criterio non è applicabile","Il criterio è applicabile")</f>
        <v>Il criterio è applicabile</v>
      </c>
    </row>
    <row r="56" spans="1:8" ht="84" customHeight="1" x14ac:dyDescent="0.25">
      <c r="A56" s="430"/>
      <c r="B56" s="398"/>
      <c r="C56" s="278" t="s">
        <v>134</v>
      </c>
      <c r="D56" s="306" t="s">
        <v>105</v>
      </c>
      <c r="E56" s="259"/>
      <c r="F56" s="405" t="s">
        <v>202</v>
      </c>
      <c r="G56" s="48" t="str">
        <f>IF(G55="Il criterio non è applicabile","Il criterio non è applicabile",IF(D56="Si", "Si", "No " ))</f>
        <v>Si</v>
      </c>
    </row>
    <row r="57" spans="1:8" ht="31.5" customHeight="1" thickBot="1" x14ac:dyDescent="0.3">
      <c r="A57" s="431"/>
      <c r="B57" s="399"/>
      <c r="C57" s="279" t="s">
        <v>135</v>
      </c>
      <c r="D57" s="97" t="s">
        <v>105</v>
      </c>
      <c r="E57" s="155"/>
      <c r="F57" s="433"/>
      <c r="G57" s="120" t="str">
        <f>IF(G55="Il criterio non è applicabile","Il criterio non è applicabile",IF(D57="Si", "Si", "No " ))</f>
        <v>Si</v>
      </c>
    </row>
    <row r="58" spans="1:8" ht="45.75" customHeight="1" thickTop="1" thickBot="1" x14ac:dyDescent="0.3">
      <c r="A58" s="417" t="s">
        <v>136</v>
      </c>
      <c r="B58" s="420" t="s">
        <v>137</v>
      </c>
      <c r="C58" s="265" t="s">
        <v>203</v>
      </c>
      <c r="D58" s="306" t="s">
        <v>198</v>
      </c>
      <c r="E58" s="260"/>
      <c r="F58" s="422" t="s">
        <v>204</v>
      </c>
      <c r="G58" s="48" t="str">
        <f t="shared" ref="G58:G63" si="0">IF(D58="Si","Si",IF(D58="Non applicabile (specificare perchè)","Il criterio non è applicabile","No"))</f>
        <v>Il criterio non è applicabile</v>
      </c>
    </row>
    <row r="59" spans="1:8" ht="29" thickTop="1" thickBot="1" x14ac:dyDescent="0.3">
      <c r="A59" s="418"/>
      <c r="B59" s="421"/>
      <c r="C59" s="265" t="s">
        <v>140</v>
      </c>
      <c r="D59" s="306" t="s">
        <v>198</v>
      </c>
      <c r="E59" s="260"/>
      <c r="F59" s="423"/>
      <c r="G59" s="48" t="str">
        <f t="shared" si="0"/>
        <v>Il criterio non è applicabile</v>
      </c>
    </row>
    <row r="60" spans="1:8" ht="58.5" customHeight="1" thickTop="1" x14ac:dyDescent="0.25">
      <c r="A60" s="418"/>
      <c r="B60" s="421"/>
      <c r="C60" s="265" t="s">
        <v>141</v>
      </c>
      <c r="D60" s="306" t="s">
        <v>198</v>
      </c>
      <c r="E60" s="46"/>
      <c r="F60" s="424"/>
      <c r="G60" s="48" t="str">
        <f t="shared" si="0"/>
        <v>Il criterio non è applicabile</v>
      </c>
    </row>
    <row r="61" spans="1:8" ht="59.25" customHeight="1" x14ac:dyDescent="0.25">
      <c r="A61" s="418"/>
      <c r="B61" s="425" t="s">
        <v>138</v>
      </c>
      <c r="C61" s="268" t="s">
        <v>142</v>
      </c>
      <c r="D61" s="306" t="s">
        <v>17</v>
      </c>
      <c r="E61" s="46"/>
      <c r="F61" s="428" t="s">
        <v>205</v>
      </c>
      <c r="G61" s="48" t="str">
        <f t="shared" si="0"/>
        <v>No</v>
      </c>
    </row>
    <row r="62" spans="1:8" ht="48" customHeight="1" x14ac:dyDescent="0.25">
      <c r="A62" s="418"/>
      <c r="B62" s="426"/>
      <c r="C62" s="268" t="s">
        <v>143</v>
      </c>
      <c r="D62" s="306" t="s">
        <v>105</v>
      </c>
      <c r="E62" s="46"/>
      <c r="F62" s="423"/>
      <c r="G62" s="48" t="str">
        <f t="shared" si="0"/>
        <v>Si</v>
      </c>
    </row>
    <row r="63" spans="1:8" ht="30" customHeight="1" x14ac:dyDescent="0.25">
      <c r="A63" s="418"/>
      <c r="B63" s="427"/>
      <c r="C63" s="268" t="s">
        <v>144</v>
      </c>
      <c r="D63" s="306" t="s">
        <v>198</v>
      </c>
      <c r="E63" s="46"/>
      <c r="F63" s="413"/>
      <c r="G63" s="48" t="str">
        <f t="shared" si="0"/>
        <v>Il criterio non è applicabile</v>
      </c>
    </row>
    <row r="64" spans="1:8" ht="50.25" customHeight="1" x14ac:dyDescent="0.3">
      <c r="A64" s="418"/>
      <c r="B64" s="400" t="s">
        <v>139</v>
      </c>
      <c r="C64" s="265" t="s">
        <v>145</v>
      </c>
      <c r="D64" s="306" t="s">
        <v>105</v>
      </c>
      <c r="E64" s="119"/>
      <c r="F64" s="405" t="s">
        <v>206</v>
      </c>
      <c r="G64" s="48" t="str">
        <f>IF(D64="Si", "Si", "No " )</f>
        <v>Si</v>
      </c>
    </row>
    <row r="65" spans="1:25" ht="93.75" customHeight="1" thickBot="1" x14ac:dyDescent="0.3">
      <c r="A65" s="419"/>
      <c r="B65" s="402"/>
      <c r="C65" s="279" t="s">
        <v>146</v>
      </c>
      <c r="D65" s="97" t="s">
        <v>105</v>
      </c>
      <c r="E65" s="97"/>
      <c r="F65" s="406"/>
      <c r="G65" s="48" t="str">
        <f>IF(D65="Si", "Si", "No " )</f>
        <v>Si</v>
      </c>
    </row>
    <row r="66" spans="1:25" ht="42.75" customHeight="1" thickTop="1" x14ac:dyDescent="0.25">
      <c r="A66" s="407" t="s">
        <v>147</v>
      </c>
      <c r="B66" s="410" t="s">
        <v>148</v>
      </c>
      <c r="C66" s="262" t="s">
        <v>152</v>
      </c>
      <c r="D66" s="306" t="s">
        <v>17</v>
      </c>
      <c r="E66" s="260"/>
      <c r="F66" s="412" t="s">
        <v>207</v>
      </c>
      <c r="G66" s="118" t="str">
        <f>IF(D66="si", "Si", "No " )</f>
        <v xml:space="preserve">No </v>
      </c>
      <c r="I66" s="281"/>
    </row>
    <row r="67" spans="1:25" ht="69.75" customHeight="1" x14ac:dyDescent="0.25">
      <c r="A67" s="408"/>
      <c r="B67" s="411"/>
      <c r="C67" s="262" t="s">
        <v>151</v>
      </c>
      <c r="D67" s="306" t="s">
        <v>17</v>
      </c>
      <c r="E67" s="260"/>
      <c r="F67" s="413"/>
      <c r="G67" s="47" t="str">
        <f>IF(D67="Si", "Si", "No " )</f>
        <v xml:space="preserve">No </v>
      </c>
      <c r="I67" s="281"/>
    </row>
    <row r="68" spans="1:25" ht="83.25" customHeight="1" thickBot="1" x14ac:dyDescent="0.3">
      <c r="A68" s="408"/>
      <c r="B68" s="414" t="s">
        <v>149</v>
      </c>
      <c r="C68" s="265" t="s">
        <v>153</v>
      </c>
      <c r="D68" s="306" t="s">
        <v>105</v>
      </c>
      <c r="E68" s="46"/>
      <c r="F68" s="416" t="s">
        <v>208</v>
      </c>
      <c r="G68" s="47" t="str">
        <f>IF(D68="Si", "Si", "No " )</f>
        <v>Si</v>
      </c>
    </row>
    <row r="69" spans="1:25" ht="38" thickTop="1" x14ac:dyDescent="0.25">
      <c r="A69" s="408"/>
      <c r="B69" s="415"/>
      <c r="C69" s="265" t="s">
        <v>154</v>
      </c>
      <c r="D69" s="306" t="s">
        <v>17</v>
      </c>
      <c r="E69" s="46"/>
      <c r="F69" s="405"/>
      <c r="G69" s="47" t="str">
        <f>IF(D69="si", "Si", "No " )</f>
        <v xml:space="preserve">No </v>
      </c>
    </row>
    <row r="70" spans="1:25" ht="59.25" customHeight="1" x14ac:dyDescent="0.25">
      <c r="A70" s="408"/>
      <c r="B70" s="415"/>
      <c r="C70" s="265" t="s">
        <v>155</v>
      </c>
      <c r="D70" s="46" t="s">
        <v>177</v>
      </c>
      <c r="E70" s="46"/>
      <c r="F70" s="405"/>
      <c r="G70" s="47" t="str">
        <f>IF(D70="Si","Si",IF(D70="Non applicabile","Il criterio non è applicabile","No"))</f>
        <v>Il criterio non è applicabile</v>
      </c>
    </row>
    <row r="71" spans="1:25" ht="90" customHeight="1" thickBot="1" x14ac:dyDescent="0.3">
      <c r="A71" s="409"/>
      <c r="B71" s="42" t="s">
        <v>150</v>
      </c>
      <c r="C71" s="279" t="s">
        <v>156</v>
      </c>
      <c r="D71" s="97" t="s">
        <v>105</v>
      </c>
      <c r="E71" s="97"/>
      <c r="F71" s="279" t="s">
        <v>209</v>
      </c>
      <c r="G71" s="117" t="str">
        <f>IF(D71="Si", "Si", "No " )</f>
        <v>Si</v>
      </c>
    </row>
    <row r="72" spans="1:25" ht="25.5" thickTop="1" thickBot="1" x14ac:dyDescent="0.5">
      <c r="A72" s="9"/>
      <c r="B72" s="396" t="s">
        <v>157</v>
      </c>
      <c r="C72" s="396"/>
      <c r="D72" s="396"/>
      <c r="E72" s="11"/>
      <c r="F72" s="11"/>
      <c r="G72" s="11"/>
    </row>
    <row r="73" spans="1:25" s="6" customFormat="1" ht="50.15" customHeight="1" x14ac:dyDescent="0.25">
      <c r="A73" s="9"/>
      <c r="B73" s="292" t="s">
        <v>69</v>
      </c>
      <c r="C73" s="362"/>
      <c r="D73" s="364"/>
      <c r="E73" s="11"/>
      <c r="F73" s="11"/>
      <c r="G73" s="11"/>
      <c r="I73" s="264"/>
      <c r="J73" s="264"/>
      <c r="K73" s="264"/>
      <c r="L73" s="264"/>
      <c r="M73" s="264"/>
      <c r="N73" s="264"/>
      <c r="O73" s="264"/>
      <c r="P73" s="264"/>
      <c r="Q73" s="264"/>
      <c r="R73" s="264"/>
      <c r="S73" s="264"/>
      <c r="T73" s="264"/>
      <c r="U73" s="264"/>
      <c r="V73" s="264"/>
      <c r="W73" s="264"/>
      <c r="X73" s="264"/>
      <c r="Y73" s="264"/>
    </row>
    <row r="74" spans="1:25" s="6" customFormat="1" ht="50.15" customHeight="1" x14ac:dyDescent="0.25">
      <c r="A74" s="9"/>
      <c r="B74" s="293" t="s">
        <v>70</v>
      </c>
      <c r="C74" s="365"/>
      <c r="D74" s="367"/>
      <c r="E74" s="11"/>
      <c r="F74" s="11"/>
      <c r="G74" s="11"/>
      <c r="I74" s="264"/>
      <c r="J74" s="264"/>
      <c r="K74" s="264"/>
      <c r="L74" s="264"/>
      <c r="M74" s="264"/>
      <c r="N74" s="264"/>
      <c r="O74" s="264"/>
      <c r="P74" s="264"/>
      <c r="Q74" s="264"/>
      <c r="R74" s="264"/>
      <c r="S74" s="264"/>
      <c r="T74" s="264"/>
      <c r="U74" s="264"/>
      <c r="V74" s="264"/>
      <c r="W74" s="264"/>
      <c r="X74" s="264"/>
      <c r="Y74" s="264"/>
    </row>
    <row r="75" spans="1:25" s="6" customFormat="1" ht="59.25" customHeight="1" x14ac:dyDescent="0.25">
      <c r="A75" s="9"/>
      <c r="B75" s="293" t="s">
        <v>71</v>
      </c>
      <c r="C75" s="365"/>
      <c r="D75" s="367"/>
      <c r="E75" s="11"/>
      <c r="F75" s="11"/>
      <c r="G75" s="11"/>
      <c r="I75" s="264"/>
      <c r="J75" s="264"/>
      <c r="K75" s="264"/>
      <c r="L75" s="264"/>
      <c r="M75" s="264"/>
      <c r="N75" s="264"/>
      <c r="O75" s="264"/>
      <c r="P75" s="264"/>
      <c r="Q75" s="264"/>
      <c r="R75" s="264"/>
      <c r="S75" s="264"/>
      <c r="T75" s="264"/>
      <c r="U75" s="264"/>
      <c r="V75" s="264"/>
      <c r="W75" s="264"/>
      <c r="X75" s="264"/>
      <c r="Y75" s="264"/>
    </row>
    <row r="76" spans="1:25" s="6" customFormat="1" ht="57.75" customHeight="1" thickBot="1" x14ac:dyDescent="0.3">
      <c r="A76" s="9"/>
      <c r="B76" s="294" t="s">
        <v>72</v>
      </c>
      <c r="C76" s="341"/>
      <c r="D76" s="343"/>
      <c r="E76" s="11"/>
      <c r="F76" s="11"/>
      <c r="G76" s="11"/>
      <c r="I76" s="264"/>
      <c r="J76" s="264"/>
      <c r="K76" s="264"/>
      <c r="L76" s="264"/>
      <c r="M76" s="264"/>
      <c r="N76" s="264"/>
      <c r="O76" s="264"/>
      <c r="P76" s="264"/>
      <c r="Q76" s="264"/>
      <c r="R76" s="264"/>
      <c r="S76" s="264"/>
      <c r="T76" s="264"/>
      <c r="U76" s="264"/>
      <c r="V76" s="264"/>
      <c r="W76" s="264"/>
      <c r="X76" s="264"/>
      <c r="Y76" s="264"/>
    </row>
    <row r="77" spans="1:25" s="6" customFormat="1" x14ac:dyDescent="0.25">
      <c r="A77" s="9"/>
      <c r="B77" s="10"/>
      <c r="C77" s="32"/>
      <c r="D77" s="11"/>
      <c r="E77" s="11"/>
      <c r="F77" s="11"/>
      <c r="G77" s="11"/>
      <c r="I77" s="264"/>
      <c r="J77" s="264"/>
      <c r="K77" s="264"/>
      <c r="L77" s="264"/>
      <c r="M77" s="264"/>
      <c r="N77" s="264"/>
      <c r="O77" s="264"/>
      <c r="P77" s="264"/>
      <c r="Q77" s="264"/>
      <c r="R77" s="264"/>
      <c r="S77" s="264"/>
      <c r="T77" s="264"/>
      <c r="U77" s="264"/>
      <c r="V77" s="264"/>
      <c r="W77" s="264"/>
      <c r="X77" s="264"/>
      <c r="Y77" s="264"/>
    </row>
    <row r="78" spans="1:25" s="6" customFormat="1" x14ac:dyDescent="0.25">
      <c r="A78" s="9"/>
      <c r="B78" s="10"/>
      <c r="C78" s="32"/>
      <c r="D78" s="11"/>
      <c r="E78" s="11"/>
      <c r="F78" s="11"/>
      <c r="G78" s="11"/>
      <c r="I78" s="264"/>
      <c r="J78" s="264"/>
      <c r="K78" s="264"/>
      <c r="L78" s="264"/>
      <c r="M78" s="264"/>
      <c r="N78" s="264"/>
      <c r="O78" s="264"/>
      <c r="P78" s="264"/>
      <c r="Q78" s="264"/>
      <c r="R78" s="264"/>
      <c r="S78" s="264"/>
      <c r="T78" s="264"/>
      <c r="U78" s="264"/>
      <c r="V78" s="264"/>
      <c r="W78" s="264"/>
      <c r="X78" s="264"/>
      <c r="Y78" s="264"/>
    </row>
    <row r="79" spans="1:25" s="6" customFormat="1" x14ac:dyDescent="0.25">
      <c r="A79" s="9"/>
      <c r="B79" s="10"/>
      <c r="C79" s="32"/>
      <c r="D79" s="11"/>
      <c r="E79" s="11"/>
      <c r="F79" s="11"/>
      <c r="G79" s="11"/>
      <c r="I79" s="264"/>
      <c r="J79" s="264"/>
      <c r="K79" s="264"/>
      <c r="L79" s="264"/>
      <c r="M79" s="264"/>
      <c r="N79" s="264"/>
      <c r="O79" s="264"/>
      <c r="P79" s="264"/>
      <c r="Q79" s="264"/>
      <c r="R79" s="264"/>
      <c r="S79" s="264"/>
      <c r="T79" s="264"/>
      <c r="U79" s="264"/>
      <c r="V79" s="264"/>
      <c r="W79" s="264"/>
      <c r="X79" s="264"/>
      <c r="Y79" s="264"/>
    </row>
    <row r="80" spans="1:25" s="6" customFormat="1" x14ac:dyDescent="0.25">
      <c r="A80" s="9"/>
      <c r="B80" s="10"/>
      <c r="C80" s="32"/>
      <c r="D80" s="11"/>
      <c r="E80" s="11"/>
      <c r="F80" s="11"/>
      <c r="G80" s="11"/>
      <c r="I80" s="264"/>
      <c r="J80" s="264"/>
      <c r="K80" s="264"/>
      <c r="L80" s="264"/>
      <c r="M80" s="264"/>
      <c r="N80" s="264"/>
      <c r="O80" s="264"/>
      <c r="P80" s="264"/>
      <c r="Q80" s="264"/>
      <c r="R80" s="264"/>
      <c r="S80" s="264"/>
      <c r="T80" s="264"/>
      <c r="U80" s="264"/>
      <c r="V80" s="264"/>
      <c r="W80" s="264"/>
      <c r="X80" s="264"/>
      <c r="Y80" s="264"/>
    </row>
    <row r="81" spans="1:25" s="6" customFormat="1" x14ac:dyDescent="0.25">
      <c r="A81" s="9"/>
      <c r="B81" s="10"/>
      <c r="C81" s="32"/>
      <c r="D81" s="11"/>
      <c r="E81" s="11"/>
      <c r="F81" s="11"/>
      <c r="G81" s="11"/>
      <c r="I81" s="264"/>
      <c r="J81" s="264"/>
      <c r="K81" s="264"/>
      <c r="L81" s="264"/>
      <c r="M81" s="264"/>
      <c r="N81" s="264"/>
      <c r="O81" s="264"/>
      <c r="P81" s="264"/>
      <c r="Q81" s="264"/>
      <c r="R81" s="264"/>
      <c r="S81" s="264"/>
      <c r="T81" s="264"/>
      <c r="U81" s="264"/>
      <c r="V81" s="264"/>
      <c r="W81" s="264"/>
      <c r="X81" s="264"/>
      <c r="Y81" s="264"/>
    </row>
    <row r="82" spans="1:25" s="6" customFormat="1" x14ac:dyDescent="0.25">
      <c r="A82" s="9"/>
      <c r="B82" s="10"/>
      <c r="C82" s="32"/>
      <c r="D82" s="11"/>
      <c r="E82" s="11"/>
      <c r="F82" s="11"/>
      <c r="G82" s="11"/>
      <c r="I82" s="264"/>
      <c r="J82" s="264"/>
      <c r="K82" s="264"/>
      <c r="L82" s="264"/>
      <c r="M82" s="264"/>
      <c r="N82" s="264"/>
      <c r="O82" s="264"/>
      <c r="P82" s="264"/>
      <c r="Q82" s="264"/>
      <c r="R82" s="264"/>
      <c r="S82" s="264"/>
      <c r="T82" s="264"/>
      <c r="U82" s="264"/>
      <c r="V82" s="264"/>
      <c r="W82" s="264"/>
      <c r="X82" s="264"/>
      <c r="Y82" s="264"/>
    </row>
    <row r="83" spans="1:25" s="6" customFormat="1" x14ac:dyDescent="0.25">
      <c r="A83" s="9"/>
      <c r="B83" s="10"/>
      <c r="C83" s="32"/>
      <c r="D83" s="11"/>
      <c r="E83" s="11"/>
      <c r="F83" s="11"/>
      <c r="G83" s="11"/>
      <c r="I83" s="264"/>
      <c r="J83" s="264"/>
      <c r="K83" s="264"/>
      <c r="L83" s="264"/>
      <c r="M83" s="264"/>
      <c r="N83" s="264"/>
      <c r="O83" s="264"/>
      <c r="P83" s="264"/>
      <c r="Q83" s="264"/>
      <c r="R83" s="264"/>
      <c r="S83" s="264"/>
      <c r="T83" s="264"/>
      <c r="U83" s="264"/>
      <c r="V83" s="264"/>
      <c r="W83" s="264"/>
      <c r="X83" s="264"/>
      <c r="Y83" s="264"/>
    </row>
    <row r="84" spans="1:25" s="6" customFormat="1" x14ac:dyDescent="0.25">
      <c r="A84" s="9"/>
      <c r="B84" s="10"/>
      <c r="C84" s="32"/>
      <c r="D84" s="11"/>
      <c r="E84" s="11"/>
      <c r="F84" s="11"/>
      <c r="G84" s="11"/>
      <c r="I84" s="264"/>
      <c r="J84" s="264"/>
      <c r="K84" s="264"/>
      <c r="L84" s="264"/>
      <c r="M84" s="264"/>
      <c r="N84" s="264"/>
      <c r="O84" s="264"/>
      <c r="P84" s="264"/>
      <c r="Q84" s="264"/>
      <c r="R84" s="264"/>
      <c r="S84" s="264"/>
      <c r="T84" s="264"/>
      <c r="U84" s="264"/>
      <c r="V84" s="264"/>
      <c r="W84" s="264"/>
      <c r="X84" s="264"/>
      <c r="Y84" s="264"/>
    </row>
    <row r="85" spans="1:25" s="6" customFormat="1" x14ac:dyDescent="0.25">
      <c r="A85" s="9"/>
      <c r="B85" s="10"/>
      <c r="C85" s="32"/>
      <c r="D85" s="11"/>
      <c r="E85" s="11"/>
      <c r="F85" s="11"/>
      <c r="G85" s="11"/>
      <c r="I85" s="264"/>
      <c r="J85" s="264"/>
      <c r="K85" s="264"/>
      <c r="L85" s="264"/>
      <c r="M85" s="264"/>
      <c r="N85" s="264"/>
      <c r="O85" s="264"/>
      <c r="P85" s="264"/>
      <c r="Q85" s="264"/>
      <c r="R85" s="264"/>
      <c r="S85" s="264"/>
      <c r="T85" s="264"/>
      <c r="U85" s="264"/>
      <c r="V85" s="264"/>
      <c r="W85" s="264"/>
      <c r="X85" s="264"/>
      <c r="Y85" s="264"/>
    </row>
    <row r="86" spans="1:25" s="6" customFormat="1" x14ac:dyDescent="0.25">
      <c r="A86" s="9"/>
      <c r="B86" s="10"/>
      <c r="C86" s="32"/>
      <c r="D86" s="11"/>
      <c r="E86" s="11"/>
      <c r="F86" s="11"/>
      <c r="G86" s="11"/>
      <c r="I86" s="264"/>
      <c r="J86" s="264"/>
      <c r="K86" s="264"/>
      <c r="L86" s="264"/>
      <c r="M86" s="264"/>
      <c r="N86" s="264"/>
      <c r="O86" s="264"/>
      <c r="P86" s="264"/>
      <c r="Q86" s="264"/>
      <c r="R86" s="264"/>
      <c r="S86" s="264"/>
      <c r="T86" s="264"/>
      <c r="U86" s="264"/>
      <c r="V86" s="264"/>
      <c r="W86" s="264"/>
      <c r="X86" s="264"/>
      <c r="Y86" s="264"/>
    </row>
    <row r="87" spans="1:25" s="6" customFormat="1" x14ac:dyDescent="0.25">
      <c r="A87" s="9"/>
      <c r="B87" s="10"/>
      <c r="C87" s="32"/>
      <c r="D87" s="11"/>
      <c r="E87" s="11"/>
      <c r="F87" s="11"/>
      <c r="G87" s="11"/>
      <c r="I87" s="264"/>
      <c r="J87" s="264"/>
      <c r="K87" s="264"/>
      <c r="L87" s="264"/>
      <c r="M87" s="264"/>
      <c r="N87" s="264"/>
      <c r="O87" s="264"/>
      <c r="P87" s="264"/>
      <c r="Q87" s="264"/>
      <c r="R87" s="264"/>
      <c r="S87" s="264"/>
      <c r="T87" s="264"/>
      <c r="U87" s="264"/>
      <c r="V87" s="264"/>
      <c r="W87" s="264"/>
      <c r="X87" s="264"/>
      <c r="Y87" s="264"/>
    </row>
    <row r="88" spans="1:25" s="6" customFormat="1" x14ac:dyDescent="0.25">
      <c r="A88" s="9"/>
      <c r="B88" s="10"/>
      <c r="C88" s="32"/>
      <c r="D88" s="11"/>
      <c r="E88" s="11"/>
      <c r="F88" s="11"/>
      <c r="G88" s="11"/>
      <c r="I88" s="264"/>
      <c r="J88" s="264"/>
      <c r="K88" s="264"/>
      <c r="L88" s="264"/>
      <c r="M88" s="264"/>
      <c r="N88" s="264"/>
      <c r="O88" s="264"/>
      <c r="P88" s="264"/>
      <c r="Q88" s="264"/>
      <c r="R88" s="264"/>
      <c r="S88" s="264"/>
      <c r="T88" s="264"/>
      <c r="U88" s="264"/>
      <c r="V88" s="264"/>
      <c r="W88" s="264"/>
      <c r="X88" s="264"/>
      <c r="Y88" s="264"/>
    </row>
    <row r="89" spans="1:25" s="6" customFormat="1" x14ac:dyDescent="0.25">
      <c r="A89" s="9"/>
      <c r="B89" s="10"/>
      <c r="C89" s="32"/>
      <c r="D89" s="11"/>
      <c r="E89" s="11"/>
      <c r="F89" s="11"/>
      <c r="G89" s="11"/>
      <c r="I89" s="264"/>
      <c r="J89" s="264"/>
      <c r="K89" s="264"/>
      <c r="L89" s="264"/>
      <c r="M89" s="264"/>
      <c r="N89" s="264"/>
      <c r="O89" s="264"/>
      <c r="P89" s="264"/>
      <c r="Q89" s="264"/>
      <c r="R89" s="264"/>
      <c r="S89" s="264"/>
      <c r="T89" s="264"/>
      <c r="U89" s="264"/>
      <c r="V89" s="264"/>
      <c r="W89" s="264"/>
      <c r="X89" s="264"/>
      <c r="Y89" s="264"/>
    </row>
    <row r="90" spans="1:25" s="6" customFormat="1" x14ac:dyDescent="0.25">
      <c r="A90" s="9"/>
      <c r="B90" s="10"/>
      <c r="C90" s="32"/>
      <c r="D90" s="11"/>
      <c r="E90" s="11"/>
      <c r="F90" s="11"/>
      <c r="G90" s="11"/>
      <c r="I90" s="264"/>
      <c r="J90" s="264"/>
      <c r="K90" s="264"/>
      <c r="L90" s="264"/>
      <c r="M90" s="264"/>
      <c r="N90" s="264"/>
      <c r="O90" s="264"/>
      <c r="P90" s="264"/>
      <c r="Q90" s="264"/>
      <c r="R90" s="264"/>
      <c r="S90" s="264"/>
      <c r="T90" s="264"/>
      <c r="U90" s="264"/>
      <c r="V90" s="264"/>
      <c r="W90" s="264"/>
      <c r="X90" s="264"/>
      <c r="Y90" s="264"/>
    </row>
    <row r="91" spans="1:25" s="6" customFormat="1" x14ac:dyDescent="0.25">
      <c r="A91" s="9"/>
      <c r="B91" s="10"/>
      <c r="C91" s="32"/>
      <c r="D91" s="11"/>
      <c r="E91" s="11"/>
      <c r="F91" s="11"/>
      <c r="G91" s="11"/>
      <c r="I91" s="264"/>
      <c r="J91" s="264"/>
      <c r="K91" s="264"/>
      <c r="L91" s="264"/>
      <c r="M91" s="264"/>
      <c r="N91" s="264"/>
      <c r="O91" s="264"/>
      <c r="P91" s="264"/>
      <c r="Q91" s="264"/>
      <c r="R91" s="264"/>
      <c r="S91" s="264"/>
      <c r="T91" s="264"/>
      <c r="U91" s="264"/>
      <c r="V91" s="264"/>
      <c r="W91" s="264"/>
      <c r="X91" s="264"/>
      <c r="Y91" s="264"/>
    </row>
    <row r="92" spans="1:25" s="6" customFormat="1" x14ac:dyDescent="0.25">
      <c r="A92" s="9"/>
      <c r="B92" s="10"/>
      <c r="C92" s="32"/>
      <c r="D92" s="11"/>
      <c r="E92" s="11"/>
      <c r="F92" s="11"/>
      <c r="G92" s="11"/>
      <c r="I92" s="264"/>
      <c r="J92" s="264"/>
      <c r="K92" s="264"/>
      <c r="L92" s="264"/>
      <c r="M92" s="264"/>
      <c r="N92" s="264"/>
      <c r="O92" s="264"/>
      <c r="P92" s="264"/>
      <c r="Q92" s="264"/>
      <c r="R92" s="264"/>
      <c r="S92" s="264"/>
      <c r="T92" s="264"/>
      <c r="U92" s="264"/>
      <c r="V92" s="264"/>
      <c r="W92" s="264"/>
      <c r="X92" s="264"/>
      <c r="Y92" s="264"/>
    </row>
    <row r="93" spans="1:25" s="6" customFormat="1" x14ac:dyDescent="0.25">
      <c r="A93" s="9"/>
      <c r="B93" s="10"/>
      <c r="C93" s="32"/>
      <c r="D93" s="11"/>
      <c r="E93" s="11"/>
      <c r="F93" s="11"/>
      <c r="G93" s="11"/>
      <c r="I93" s="264"/>
      <c r="J93" s="264"/>
      <c r="K93" s="264"/>
      <c r="L93" s="264"/>
      <c r="M93" s="264"/>
      <c r="N93" s="264"/>
      <c r="O93" s="264"/>
      <c r="P93" s="264"/>
      <c r="Q93" s="264"/>
      <c r="R93" s="264"/>
      <c r="S93" s="264"/>
      <c r="T93" s="264"/>
      <c r="U93" s="264"/>
      <c r="V93" s="264"/>
      <c r="W93" s="264"/>
      <c r="X93" s="264"/>
      <c r="Y93" s="264"/>
    </row>
    <row r="94" spans="1:25" s="6" customFormat="1" x14ac:dyDescent="0.25">
      <c r="A94" s="9"/>
      <c r="B94" s="10"/>
      <c r="C94" s="32"/>
      <c r="D94" s="11"/>
      <c r="E94" s="11"/>
      <c r="F94" s="11"/>
      <c r="G94" s="11"/>
      <c r="I94" s="264"/>
      <c r="J94" s="264"/>
      <c r="K94" s="264"/>
      <c r="L94" s="264"/>
      <c r="M94" s="264"/>
      <c r="N94" s="264"/>
      <c r="O94" s="264"/>
      <c r="P94" s="264"/>
      <c r="Q94" s="264"/>
      <c r="R94" s="264"/>
      <c r="S94" s="264"/>
      <c r="T94" s="264"/>
      <c r="U94" s="264"/>
      <c r="V94" s="264"/>
      <c r="W94" s="264"/>
      <c r="X94" s="264"/>
      <c r="Y94" s="264"/>
    </row>
    <row r="95" spans="1:25" s="6" customFormat="1" x14ac:dyDescent="0.25">
      <c r="A95" s="9"/>
      <c r="B95" s="10"/>
      <c r="C95" s="32"/>
      <c r="D95" s="11"/>
      <c r="E95" s="11"/>
      <c r="F95" s="11"/>
      <c r="G95" s="11"/>
      <c r="I95" s="264"/>
      <c r="J95" s="264"/>
      <c r="K95" s="264"/>
      <c r="L95" s="264"/>
      <c r="M95" s="264"/>
      <c r="N95" s="264"/>
      <c r="O95" s="264"/>
      <c r="P95" s="264"/>
      <c r="Q95" s="264"/>
      <c r="R95" s="264"/>
      <c r="S95" s="264"/>
      <c r="T95" s="264"/>
      <c r="U95" s="264"/>
      <c r="V95" s="264"/>
      <c r="W95" s="264"/>
      <c r="X95" s="264"/>
      <c r="Y95" s="264"/>
    </row>
    <row r="96" spans="1:25" s="6" customFormat="1" x14ac:dyDescent="0.25">
      <c r="A96" s="9"/>
      <c r="B96" s="10"/>
      <c r="C96" s="32"/>
      <c r="D96" s="11"/>
      <c r="E96" s="11"/>
      <c r="F96" s="11"/>
      <c r="G96" s="11"/>
      <c r="I96" s="264"/>
      <c r="J96" s="264"/>
      <c r="K96" s="264"/>
      <c r="L96" s="264"/>
      <c r="M96" s="264"/>
      <c r="N96" s="264"/>
      <c r="O96" s="264"/>
      <c r="P96" s="264"/>
      <c r="Q96" s="264"/>
      <c r="R96" s="264"/>
      <c r="S96" s="264"/>
      <c r="T96" s="264"/>
      <c r="U96" s="264"/>
      <c r="V96" s="264"/>
      <c r="W96" s="264"/>
      <c r="X96" s="264"/>
      <c r="Y96" s="264"/>
    </row>
    <row r="97" spans="1:25" s="6" customFormat="1" x14ac:dyDescent="0.25">
      <c r="A97" s="9"/>
      <c r="B97" s="10"/>
      <c r="C97" s="32"/>
      <c r="D97" s="11"/>
      <c r="E97" s="11"/>
      <c r="F97" s="11"/>
      <c r="G97" s="11"/>
      <c r="I97" s="264"/>
      <c r="J97" s="264"/>
      <c r="K97" s="264"/>
      <c r="L97" s="264"/>
      <c r="M97" s="264"/>
      <c r="N97" s="264"/>
      <c r="O97" s="264"/>
      <c r="P97" s="264"/>
      <c r="Q97" s="264"/>
      <c r="R97" s="264"/>
      <c r="S97" s="264"/>
      <c r="T97" s="264"/>
      <c r="U97" s="264"/>
      <c r="V97" s="264"/>
      <c r="W97" s="264"/>
      <c r="X97" s="264"/>
      <c r="Y97" s="264"/>
    </row>
    <row r="98" spans="1:25" s="6" customFormat="1" x14ac:dyDescent="0.25">
      <c r="B98" s="10"/>
      <c r="C98" s="32"/>
      <c r="D98" s="12"/>
      <c r="E98" s="12"/>
      <c r="F98" s="12"/>
      <c r="G98" s="12"/>
      <c r="I98" s="264"/>
      <c r="J98" s="264"/>
      <c r="K98" s="264"/>
      <c r="L98" s="264"/>
      <c r="M98" s="264"/>
      <c r="N98" s="264"/>
      <c r="O98" s="264"/>
      <c r="P98" s="264"/>
      <c r="Q98" s="264"/>
      <c r="R98" s="264"/>
      <c r="S98" s="264"/>
      <c r="T98" s="264"/>
      <c r="U98" s="264"/>
      <c r="V98" s="264"/>
      <c r="W98" s="264"/>
      <c r="X98" s="264"/>
      <c r="Y98" s="264"/>
    </row>
    <row r="99" spans="1:25" s="6" customFormat="1" x14ac:dyDescent="0.25">
      <c r="B99" s="10"/>
      <c r="C99" s="32"/>
      <c r="D99" s="12"/>
      <c r="E99" s="12"/>
      <c r="F99" s="12"/>
      <c r="G99" s="12"/>
      <c r="I99" s="264"/>
      <c r="J99" s="264"/>
      <c r="K99" s="264"/>
      <c r="L99" s="264"/>
      <c r="M99" s="264"/>
      <c r="N99" s="264"/>
      <c r="O99" s="264"/>
      <c r="P99" s="264"/>
      <c r="Q99" s="264"/>
      <c r="R99" s="264"/>
      <c r="S99" s="264"/>
      <c r="T99" s="264"/>
      <c r="U99" s="264"/>
      <c r="V99" s="264"/>
      <c r="W99" s="264"/>
      <c r="X99" s="264"/>
      <c r="Y99" s="264"/>
    </row>
    <row r="100" spans="1:25" s="6" customFormat="1" x14ac:dyDescent="0.25">
      <c r="B100" s="10"/>
      <c r="C100" s="32"/>
      <c r="D100" s="12"/>
      <c r="E100" s="12"/>
      <c r="F100" s="12"/>
      <c r="G100" s="12"/>
      <c r="I100" s="264"/>
      <c r="J100" s="264"/>
      <c r="K100" s="264"/>
      <c r="L100" s="264"/>
      <c r="M100" s="264"/>
      <c r="N100" s="264"/>
      <c r="O100" s="264"/>
      <c r="P100" s="264"/>
      <c r="Q100" s="264"/>
      <c r="R100" s="264"/>
      <c r="S100" s="264"/>
      <c r="T100" s="264"/>
      <c r="U100" s="264"/>
      <c r="V100" s="264"/>
      <c r="W100" s="264"/>
      <c r="X100" s="264"/>
      <c r="Y100" s="264"/>
    </row>
    <row r="101" spans="1:25" s="6" customFormat="1" x14ac:dyDescent="0.25">
      <c r="B101" s="10"/>
      <c r="C101" s="32"/>
      <c r="D101" s="12"/>
      <c r="E101" s="12"/>
      <c r="F101" s="12"/>
      <c r="G101" s="12"/>
      <c r="I101" s="264"/>
      <c r="J101" s="264"/>
      <c r="K101" s="264"/>
      <c r="L101" s="264"/>
      <c r="M101" s="264"/>
      <c r="N101" s="264"/>
      <c r="O101" s="264"/>
      <c r="P101" s="264"/>
      <c r="Q101" s="264"/>
      <c r="R101" s="264"/>
      <c r="S101" s="264"/>
      <c r="T101" s="264"/>
      <c r="U101" s="264"/>
      <c r="V101" s="264"/>
      <c r="W101" s="264"/>
      <c r="X101" s="264"/>
      <c r="Y101" s="264"/>
    </row>
    <row r="102" spans="1:25" s="6" customFormat="1" x14ac:dyDescent="0.25">
      <c r="B102" s="10"/>
      <c r="C102" s="32"/>
      <c r="D102" s="12"/>
      <c r="E102" s="12"/>
      <c r="F102" s="12"/>
      <c r="G102" s="12"/>
      <c r="I102" s="264"/>
      <c r="J102" s="264"/>
      <c r="K102" s="264"/>
      <c r="L102" s="264"/>
      <c r="M102" s="264"/>
      <c r="N102" s="264"/>
      <c r="O102" s="264"/>
      <c r="P102" s="264"/>
      <c r="Q102" s="264"/>
      <c r="R102" s="264"/>
      <c r="S102" s="264"/>
      <c r="T102" s="264"/>
      <c r="U102" s="264"/>
      <c r="V102" s="264"/>
      <c r="W102" s="264"/>
      <c r="X102" s="264"/>
      <c r="Y102" s="264"/>
    </row>
    <row r="103" spans="1:25" s="6" customFormat="1" x14ac:dyDescent="0.25">
      <c r="B103" s="10"/>
      <c r="C103" s="32"/>
      <c r="D103" s="12"/>
      <c r="E103" s="12"/>
      <c r="F103" s="12"/>
      <c r="G103" s="12"/>
      <c r="I103" s="264"/>
      <c r="J103" s="264"/>
      <c r="K103" s="264"/>
      <c r="L103" s="264"/>
      <c r="M103" s="264"/>
      <c r="N103" s="264"/>
      <c r="O103" s="264"/>
      <c r="P103" s="264"/>
      <c r="Q103" s="264"/>
      <c r="R103" s="264"/>
      <c r="S103" s="264"/>
      <c r="T103" s="264"/>
      <c r="U103" s="264"/>
      <c r="V103" s="264"/>
      <c r="W103" s="264"/>
      <c r="X103" s="264"/>
      <c r="Y103" s="264"/>
    </row>
    <row r="104" spans="1:25" s="6" customFormat="1" x14ac:dyDescent="0.25">
      <c r="B104" s="10"/>
      <c r="C104" s="32"/>
      <c r="D104" s="12"/>
      <c r="E104" s="12"/>
      <c r="F104" s="12"/>
      <c r="G104" s="12"/>
      <c r="I104" s="264"/>
      <c r="J104" s="264"/>
      <c r="K104" s="264"/>
      <c r="L104" s="264"/>
      <c r="M104" s="264"/>
      <c r="N104" s="264"/>
      <c r="O104" s="264"/>
      <c r="P104" s="264"/>
      <c r="Q104" s="264"/>
      <c r="R104" s="264"/>
      <c r="S104" s="264"/>
      <c r="T104" s="264"/>
      <c r="U104" s="264"/>
      <c r="V104" s="264"/>
      <c r="W104" s="264"/>
      <c r="X104" s="264"/>
      <c r="Y104" s="264"/>
    </row>
    <row r="105" spans="1:25" s="6" customFormat="1" x14ac:dyDescent="0.25">
      <c r="B105" s="10"/>
      <c r="C105" s="32"/>
      <c r="D105" s="12"/>
      <c r="E105" s="12"/>
      <c r="F105" s="12"/>
      <c r="G105" s="12"/>
      <c r="I105" s="264"/>
      <c r="J105" s="264"/>
      <c r="K105" s="264"/>
      <c r="L105" s="264"/>
      <c r="M105" s="264"/>
      <c r="N105" s="264"/>
      <c r="O105" s="264"/>
      <c r="P105" s="264"/>
      <c r="Q105" s="264"/>
      <c r="R105" s="264"/>
      <c r="S105" s="264"/>
      <c r="T105" s="264"/>
      <c r="U105" s="264"/>
      <c r="V105" s="264"/>
      <c r="W105" s="264"/>
      <c r="X105" s="264"/>
      <c r="Y105" s="264"/>
    </row>
    <row r="106" spans="1:25" s="6" customFormat="1" x14ac:dyDescent="0.25">
      <c r="B106" s="10"/>
      <c r="C106" s="32"/>
      <c r="D106" s="12"/>
      <c r="E106" s="12"/>
      <c r="F106" s="12"/>
      <c r="G106" s="12"/>
      <c r="I106" s="264"/>
      <c r="J106" s="264"/>
      <c r="K106" s="264"/>
      <c r="L106" s="264"/>
      <c r="M106" s="264"/>
      <c r="N106" s="264"/>
      <c r="O106" s="264"/>
      <c r="P106" s="264"/>
      <c r="Q106" s="264"/>
      <c r="R106" s="264"/>
      <c r="S106" s="264"/>
      <c r="T106" s="264"/>
      <c r="U106" s="264"/>
      <c r="V106" s="264"/>
      <c r="W106" s="264"/>
      <c r="X106" s="264"/>
      <c r="Y106" s="264"/>
    </row>
    <row r="107" spans="1:25" s="6" customFormat="1" x14ac:dyDescent="0.25">
      <c r="B107" s="10"/>
      <c r="C107" s="32"/>
      <c r="D107" s="12"/>
      <c r="E107" s="12"/>
      <c r="F107" s="12"/>
      <c r="G107" s="12"/>
      <c r="I107" s="264"/>
      <c r="J107" s="264"/>
      <c r="K107" s="264"/>
      <c r="L107" s="264"/>
      <c r="M107" s="264"/>
      <c r="N107" s="264"/>
      <c r="O107" s="264"/>
      <c r="P107" s="264"/>
      <c r="Q107" s="264"/>
      <c r="R107" s="264"/>
      <c r="S107" s="264"/>
      <c r="T107" s="264"/>
      <c r="U107" s="264"/>
      <c r="V107" s="264"/>
      <c r="W107" s="264"/>
      <c r="X107" s="264"/>
      <c r="Y107" s="264"/>
    </row>
    <row r="108" spans="1:25" s="6" customFormat="1" x14ac:dyDescent="0.25">
      <c r="B108" s="10"/>
      <c r="C108" s="32"/>
      <c r="D108" s="12"/>
      <c r="E108" s="12"/>
      <c r="F108" s="12"/>
      <c r="G108" s="12"/>
      <c r="I108" s="264"/>
      <c r="J108" s="264"/>
      <c r="K108" s="264"/>
      <c r="L108" s="264"/>
      <c r="M108" s="264"/>
      <c r="N108" s="264"/>
      <c r="O108" s="264"/>
      <c r="P108" s="264"/>
      <c r="Q108" s="264"/>
      <c r="R108" s="264"/>
      <c r="S108" s="264"/>
      <c r="T108" s="264"/>
      <c r="U108" s="264"/>
      <c r="V108" s="264"/>
      <c r="W108" s="264"/>
      <c r="X108" s="264"/>
      <c r="Y108" s="264"/>
    </row>
    <row r="109" spans="1:25" s="6" customFormat="1" x14ac:dyDescent="0.25">
      <c r="B109" s="10"/>
      <c r="C109" s="32"/>
      <c r="D109" s="12"/>
      <c r="E109" s="12"/>
      <c r="F109" s="12"/>
      <c r="G109" s="12"/>
      <c r="I109" s="264"/>
      <c r="J109" s="264"/>
      <c r="K109" s="264"/>
      <c r="L109" s="264"/>
      <c r="M109" s="264"/>
      <c r="N109" s="264"/>
      <c r="O109" s="264"/>
      <c r="P109" s="264"/>
      <c r="Q109" s="264"/>
      <c r="R109" s="264"/>
      <c r="S109" s="264"/>
      <c r="T109" s="264"/>
      <c r="U109" s="264"/>
      <c r="V109" s="264"/>
      <c r="W109" s="264"/>
      <c r="X109" s="264"/>
      <c r="Y109" s="264"/>
    </row>
    <row r="110" spans="1:25" s="6" customFormat="1" x14ac:dyDescent="0.25">
      <c r="B110" s="10"/>
      <c r="C110" s="32"/>
      <c r="D110" s="12"/>
      <c r="E110" s="12"/>
      <c r="F110" s="12"/>
      <c r="G110" s="12"/>
      <c r="I110" s="264"/>
      <c r="J110" s="264"/>
      <c r="K110" s="264"/>
      <c r="L110" s="264"/>
      <c r="M110" s="264"/>
      <c r="N110" s="264"/>
      <c r="O110" s="264"/>
      <c r="P110" s="264"/>
      <c r="Q110" s="264"/>
      <c r="R110" s="264"/>
      <c r="S110" s="264"/>
      <c r="T110" s="264"/>
      <c r="U110" s="264"/>
      <c r="V110" s="264"/>
      <c r="W110" s="264"/>
      <c r="X110" s="264"/>
      <c r="Y110" s="264"/>
    </row>
    <row r="111" spans="1:25" s="6" customFormat="1" x14ac:dyDescent="0.25">
      <c r="B111" s="10"/>
      <c r="C111" s="32"/>
      <c r="D111" s="12"/>
      <c r="E111" s="12"/>
      <c r="F111" s="12"/>
      <c r="G111" s="12"/>
      <c r="I111" s="264"/>
      <c r="J111" s="264"/>
      <c r="K111" s="264"/>
      <c r="L111" s="264"/>
      <c r="M111" s="264"/>
      <c r="N111" s="264"/>
      <c r="O111" s="264"/>
      <c r="P111" s="264"/>
      <c r="Q111" s="264"/>
      <c r="R111" s="264"/>
      <c r="S111" s="264"/>
      <c r="T111" s="264"/>
      <c r="U111" s="264"/>
      <c r="V111" s="264"/>
      <c r="W111" s="264"/>
      <c r="X111" s="264"/>
      <c r="Y111" s="264"/>
    </row>
    <row r="112" spans="1:25" s="6" customFormat="1" x14ac:dyDescent="0.25">
      <c r="B112" s="10"/>
      <c r="C112" s="32"/>
      <c r="D112" s="12"/>
      <c r="E112" s="12"/>
      <c r="F112" s="12"/>
      <c r="G112" s="12"/>
      <c r="I112" s="264"/>
      <c r="J112" s="264"/>
      <c r="K112" s="264"/>
      <c r="L112" s="264"/>
      <c r="M112" s="264"/>
      <c r="N112" s="264"/>
      <c r="O112" s="264"/>
      <c r="P112" s="264"/>
      <c r="Q112" s="264"/>
      <c r="R112" s="264"/>
      <c r="S112" s="264"/>
      <c r="T112" s="264"/>
      <c r="U112" s="264"/>
      <c r="V112" s="264"/>
      <c r="W112" s="264"/>
      <c r="X112" s="264"/>
      <c r="Y112" s="264"/>
    </row>
    <row r="113" spans="2:25" s="6" customFormat="1" x14ac:dyDescent="0.25">
      <c r="B113" s="10"/>
      <c r="C113" s="32"/>
      <c r="D113" s="12"/>
      <c r="E113" s="12"/>
      <c r="F113" s="12"/>
      <c r="G113" s="12"/>
      <c r="I113" s="264"/>
      <c r="J113" s="264"/>
      <c r="K113" s="264"/>
      <c r="L113" s="264"/>
      <c r="M113" s="264"/>
      <c r="N113" s="264"/>
      <c r="O113" s="264"/>
      <c r="P113" s="264"/>
      <c r="Q113" s="264"/>
      <c r="R113" s="264"/>
      <c r="S113" s="264"/>
      <c r="T113" s="264"/>
      <c r="U113" s="264"/>
      <c r="V113" s="264"/>
      <c r="W113" s="264"/>
      <c r="X113" s="264"/>
      <c r="Y113" s="264"/>
    </row>
    <row r="114" spans="2:25" s="6" customFormat="1" x14ac:dyDescent="0.25">
      <c r="B114" s="10"/>
      <c r="C114" s="32"/>
      <c r="D114" s="12"/>
      <c r="E114" s="12"/>
      <c r="F114" s="12"/>
      <c r="G114" s="12"/>
      <c r="I114" s="264"/>
      <c r="J114" s="264"/>
      <c r="K114" s="264"/>
      <c r="L114" s="264"/>
      <c r="M114" s="264"/>
      <c r="N114" s="264"/>
      <c r="O114" s="264"/>
      <c r="P114" s="264"/>
      <c r="Q114" s="264"/>
      <c r="R114" s="264"/>
      <c r="S114" s="264"/>
      <c r="T114" s="264"/>
      <c r="U114" s="264"/>
      <c r="V114" s="264"/>
      <c r="W114" s="264"/>
      <c r="X114" s="264"/>
      <c r="Y114" s="264"/>
    </row>
    <row r="115" spans="2:25" s="6" customFormat="1" x14ac:dyDescent="0.25">
      <c r="B115" s="10"/>
      <c r="C115" s="32"/>
      <c r="D115" s="12"/>
      <c r="E115" s="12"/>
      <c r="F115" s="12"/>
      <c r="G115" s="12"/>
      <c r="I115" s="264"/>
      <c r="J115" s="264"/>
      <c r="K115" s="264"/>
      <c r="L115" s="264"/>
      <c r="M115" s="264"/>
      <c r="N115" s="264"/>
      <c r="O115" s="264"/>
      <c r="P115" s="264"/>
      <c r="Q115" s="264"/>
      <c r="R115" s="264"/>
      <c r="S115" s="264"/>
      <c r="T115" s="264"/>
      <c r="U115" s="264"/>
      <c r="V115" s="264"/>
      <c r="W115" s="264"/>
      <c r="X115" s="264"/>
      <c r="Y115" s="264"/>
    </row>
    <row r="116" spans="2:25" s="6" customFormat="1" x14ac:dyDescent="0.25">
      <c r="B116" s="10"/>
      <c r="C116" s="32"/>
      <c r="D116" s="12"/>
      <c r="E116" s="12"/>
      <c r="F116" s="12"/>
      <c r="G116" s="12"/>
      <c r="I116" s="264"/>
      <c r="J116" s="264"/>
      <c r="K116" s="264"/>
      <c r="L116" s="264"/>
      <c r="M116" s="264"/>
      <c r="N116" s="264"/>
      <c r="O116" s="264"/>
      <c r="P116" s="264"/>
      <c r="Q116" s="264"/>
      <c r="R116" s="264"/>
      <c r="S116" s="264"/>
      <c r="T116" s="264"/>
      <c r="U116" s="264"/>
      <c r="V116" s="264"/>
      <c r="W116" s="264"/>
      <c r="X116" s="264"/>
      <c r="Y116" s="264"/>
    </row>
    <row r="117" spans="2:25" s="6" customFormat="1" x14ac:dyDescent="0.25">
      <c r="B117" s="10"/>
      <c r="C117" s="32"/>
      <c r="D117" s="12"/>
      <c r="E117" s="12"/>
      <c r="F117" s="12"/>
      <c r="G117" s="12"/>
      <c r="I117" s="264"/>
      <c r="J117" s="264"/>
      <c r="K117" s="264"/>
      <c r="L117" s="264"/>
      <c r="M117" s="264"/>
      <c r="N117" s="264"/>
      <c r="O117" s="264"/>
      <c r="P117" s="264"/>
      <c r="Q117" s="264"/>
      <c r="R117" s="264"/>
      <c r="S117" s="264"/>
      <c r="T117" s="264"/>
      <c r="U117" s="264"/>
      <c r="V117" s="264"/>
      <c r="W117" s="264"/>
      <c r="X117" s="264"/>
      <c r="Y117" s="264"/>
    </row>
    <row r="118" spans="2:25" s="6" customFormat="1" x14ac:dyDescent="0.25">
      <c r="B118" s="10"/>
      <c r="C118" s="32"/>
      <c r="D118" s="12"/>
      <c r="E118" s="12"/>
      <c r="F118" s="12"/>
      <c r="G118" s="12"/>
      <c r="I118" s="264"/>
      <c r="J118" s="264"/>
      <c r="K118" s="264"/>
      <c r="L118" s="264"/>
      <c r="M118" s="264"/>
      <c r="N118" s="264"/>
      <c r="O118" s="264"/>
      <c r="P118" s="264"/>
      <c r="Q118" s="264"/>
      <c r="R118" s="264"/>
      <c r="S118" s="264"/>
      <c r="T118" s="264"/>
      <c r="U118" s="264"/>
      <c r="V118" s="264"/>
      <c r="W118" s="264"/>
      <c r="X118" s="264"/>
      <c r="Y118" s="264"/>
    </row>
    <row r="119" spans="2:25" s="6" customFormat="1" x14ac:dyDescent="0.25">
      <c r="B119" s="10"/>
      <c r="C119" s="32"/>
      <c r="D119" s="12"/>
      <c r="E119" s="12"/>
      <c r="F119" s="12"/>
      <c r="G119" s="12"/>
      <c r="I119" s="264"/>
      <c r="J119" s="264"/>
      <c r="K119" s="264"/>
      <c r="L119" s="264"/>
      <c r="M119" s="264"/>
      <c r="N119" s="264"/>
      <c r="O119" s="264"/>
      <c r="P119" s="264"/>
      <c r="Q119" s="264"/>
      <c r="R119" s="264"/>
      <c r="S119" s="264"/>
      <c r="T119" s="264"/>
      <c r="U119" s="264"/>
      <c r="V119" s="264"/>
      <c r="W119" s="264"/>
      <c r="X119" s="264"/>
      <c r="Y119" s="264"/>
    </row>
    <row r="120" spans="2:25" s="6" customFormat="1" x14ac:dyDescent="0.25">
      <c r="B120" s="10"/>
      <c r="C120" s="32"/>
      <c r="D120" s="12"/>
      <c r="E120" s="12"/>
      <c r="F120" s="12"/>
      <c r="G120" s="12"/>
      <c r="I120" s="264"/>
      <c r="J120" s="264"/>
      <c r="K120" s="264"/>
      <c r="L120" s="264"/>
      <c r="M120" s="264"/>
      <c r="N120" s="264"/>
      <c r="O120" s="264"/>
      <c r="P120" s="264"/>
      <c r="Q120" s="264"/>
      <c r="R120" s="264"/>
      <c r="S120" s="264"/>
      <c r="T120" s="264"/>
      <c r="U120" s="264"/>
      <c r="V120" s="264"/>
      <c r="W120" s="264"/>
      <c r="X120" s="264"/>
      <c r="Y120" s="264"/>
    </row>
    <row r="121" spans="2:25" s="6" customFormat="1" x14ac:dyDescent="0.25">
      <c r="B121" s="10"/>
      <c r="C121" s="32"/>
      <c r="D121" s="12"/>
      <c r="E121" s="12"/>
      <c r="F121" s="12"/>
      <c r="G121" s="12"/>
      <c r="I121" s="264"/>
      <c r="J121" s="264"/>
      <c r="K121" s="264"/>
      <c r="L121" s="264"/>
      <c r="M121" s="264"/>
      <c r="N121" s="264"/>
      <c r="O121" s="264"/>
      <c r="P121" s="264"/>
      <c r="Q121" s="264"/>
      <c r="R121" s="264"/>
      <c r="S121" s="264"/>
      <c r="T121" s="264"/>
      <c r="U121" s="264"/>
      <c r="V121" s="264"/>
      <c r="W121" s="264"/>
      <c r="X121" s="264"/>
      <c r="Y121" s="264"/>
    </row>
    <row r="122" spans="2:25" s="6" customFormat="1" x14ac:dyDescent="0.25">
      <c r="B122" s="10"/>
      <c r="C122" s="32"/>
      <c r="D122" s="12"/>
      <c r="E122" s="12"/>
      <c r="F122" s="12"/>
      <c r="G122" s="12"/>
      <c r="I122" s="264"/>
      <c r="J122" s="264"/>
      <c r="K122" s="264"/>
      <c r="L122" s="264"/>
      <c r="M122" s="264"/>
      <c r="N122" s="264"/>
      <c r="O122" s="264"/>
      <c r="P122" s="264"/>
      <c r="Q122" s="264"/>
      <c r="R122" s="264"/>
      <c r="S122" s="264"/>
      <c r="T122" s="264"/>
      <c r="U122" s="264"/>
      <c r="V122" s="264"/>
      <c r="W122" s="264"/>
      <c r="X122" s="264"/>
      <c r="Y122" s="264"/>
    </row>
    <row r="123" spans="2:25" s="6" customFormat="1" x14ac:dyDescent="0.25">
      <c r="B123" s="10"/>
      <c r="C123" s="32"/>
      <c r="D123" s="12"/>
      <c r="E123" s="12"/>
      <c r="F123" s="12"/>
      <c r="G123" s="12"/>
      <c r="I123" s="264"/>
      <c r="J123" s="264"/>
      <c r="K123" s="264"/>
      <c r="L123" s="264"/>
      <c r="M123" s="264"/>
      <c r="N123" s="264"/>
      <c r="O123" s="264"/>
      <c r="P123" s="264"/>
      <c r="Q123" s="264"/>
      <c r="R123" s="264"/>
      <c r="S123" s="264"/>
      <c r="T123" s="264"/>
      <c r="U123" s="264"/>
      <c r="V123" s="264"/>
      <c r="W123" s="264"/>
      <c r="X123" s="264"/>
      <c r="Y123" s="264"/>
    </row>
    <row r="124" spans="2:25" s="6" customFormat="1" x14ac:dyDescent="0.25">
      <c r="B124" s="10"/>
      <c r="C124" s="32"/>
      <c r="D124" s="12"/>
      <c r="E124" s="12"/>
      <c r="F124" s="12"/>
      <c r="G124" s="12"/>
      <c r="I124" s="264"/>
      <c r="J124" s="264"/>
      <c r="K124" s="264"/>
      <c r="L124" s="264"/>
      <c r="M124" s="264"/>
      <c r="N124" s="264"/>
      <c r="O124" s="264"/>
      <c r="P124" s="264"/>
      <c r="Q124" s="264"/>
      <c r="R124" s="264"/>
      <c r="S124" s="264"/>
      <c r="T124" s="264"/>
      <c r="U124" s="264"/>
      <c r="V124" s="264"/>
      <c r="W124" s="264"/>
      <c r="X124" s="264"/>
      <c r="Y124" s="264"/>
    </row>
    <row r="125" spans="2:25" s="6" customFormat="1" x14ac:dyDescent="0.25">
      <c r="B125" s="10"/>
      <c r="C125" s="32"/>
      <c r="D125" s="12"/>
      <c r="E125" s="12"/>
      <c r="F125" s="12"/>
      <c r="G125" s="12"/>
      <c r="I125" s="264"/>
      <c r="J125" s="264"/>
      <c r="K125" s="264"/>
      <c r="L125" s="264"/>
      <c r="M125" s="264"/>
      <c r="N125" s="264"/>
      <c r="O125" s="264"/>
      <c r="P125" s="264"/>
      <c r="Q125" s="264"/>
      <c r="R125" s="264"/>
      <c r="S125" s="264"/>
      <c r="T125" s="264"/>
      <c r="U125" s="264"/>
      <c r="V125" s="264"/>
      <c r="W125" s="264"/>
      <c r="X125" s="264"/>
      <c r="Y125" s="264"/>
    </row>
    <row r="126" spans="2:25" s="6" customFormat="1" x14ac:dyDescent="0.25">
      <c r="B126" s="10"/>
      <c r="C126" s="32"/>
      <c r="D126" s="12"/>
      <c r="E126" s="12"/>
      <c r="F126" s="12"/>
      <c r="G126" s="12"/>
      <c r="I126" s="264"/>
      <c r="J126" s="264"/>
      <c r="K126" s="264"/>
      <c r="L126" s="264"/>
      <c r="M126" s="264"/>
      <c r="N126" s="264"/>
      <c r="O126" s="264"/>
      <c r="P126" s="264"/>
      <c r="Q126" s="264"/>
      <c r="R126" s="264"/>
      <c r="S126" s="264"/>
      <c r="T126" s="264"/>
      <c r="U126" s="264"/>
      <c r="V126" s="264"/>
      <c r="W126" s="264"/>
      <c r="X126" s="264"/>
      <c r="Y126" s="264"/>
    </row>
    <row r="127" spans="2:25" s="6" customFormat="1" x14ac:dyDescent="0.25">
      <c r="B127" s="10"/>
      <c r="C127" s="32"/>
      <c r="D127" s="12"/>
      <c r="E127" s="12"/>
      <c r="F127" s="12"/>
      <c r="G127" s="12"/>
      <c r="I127" s="264"/>
      <c r="J127" s="264"/>
      <c r="K127" s="264"/>
      <c r="L127" s="264"/>
      <c r="M127" s="264"/>
      <c r="N127" s="264"/>
      <c r="O127" s="264"/>
      <c r="P127" s="264"/>
      <c r="Q127" s="264"/>
      <c r="R127" s="264"/>
      <c r="S127" s="264"/>
      <c r="T127" s="264"/>
      <c r="U127" s="264"/>
      <c r="V127" s="264"/>
      <c r="W127" s="264"/>
      <c r="X127" s="264"/>
      <c r="Y127" s="264"/>
    </row>
    <row r="128" spans="2:25" s="6" customFormat="1" x14ac:dyDescent="0.25">
      <c r="B128" s="10"/>
      <c r="C128" s="32"/>
      <c r="D128" s="12"/>
      <c r="E128" s="12"/>
      <c r="F128" s="12"/>
      <c r="G128" s="12"/>
      <c r="I128" s="264"/>
      <c r="J128" s="264"/>
      <c r="K128" s="264"/>
      <c r="L128" s="264"/>
      <c r="M128" s="264"/>
      <c r="N128" s="264"/>
      <c r="O128" s="264"/>
      <c r="P128" s="264"/>
      <c r="Q128" s="264"/>
      <c r="R128" s="264"/>
      <c r="S128" s="264"/>
      <c r="T128" s="264"/>
      <c r="U128" s="264"/>
      <c r="V128" s="264"/>
      <c r="W128" s="264"/>
      <c r="X128" s="264"/>
      <c r="Y128" s="264"/>
    </row>
    <row r="129" spans="2:25" s="6" customFormat="1" x14ac:dyDescent="0.25">
      <c r="B129" s="10"/>
      <c r="C129" s="32"/>
      <c r="D129" s="12"/>
      <c r="E129" s="12"/>
      <c r="F129" s="12"/>
      <c r="G129" s="12"/>
      <c r="I129" s="264"/>
      <c r="J129" s="264"/>
      <c r="K129" s="264"/>
      <c r="L129" s="264"/>
      <c r="M129" s="264"/>
      <c r="N129" s="264"/>
      <c r="O129" s="264"/>
      <c r="P129" s="264"/>
      <c r="Q129" s="264"/>
      <c r="R129" s="264"/>
      <c r="S129" s="264"/>
      <c r="T129" s="264"/>
      <c r="U129" s="264"/>
      <c r="V129" s="264"/>
      <c r="W129" s="264"/>
      <c r="X129" s="264"/>
      <c r="Y129" s="264"/>
    </row>
    <row r="130" spans="2:25" s="6" customFormat="1" x14ac:dyDescent="0.25">
      <c r="B130" s="10"/>
      <c r="C130" s="32"/>
      <c r="D130" s="12"/>
      <c r="E130" s="12"/>
      <c r="F130" s="12"/>
      <c r="G130" s="12"/>
      <c r="I130" s="264"/>
      <c r="J130" s="264"/>
      <c r="K130" s="264"/>
      <c r="L130" s="264"/>
      <c r="M130" s="264"/>
      <c r="N130" s="264"/>
      <c r="O130" s="264"/>
      <c r="P130" s="264"/>
      <c r="Q130" s="264"/>
      <c r="R130" s="264"/>
      <c r="S130" s="264"/>
      <c r="T130" s="264"/>
      <c r="U130" s="264"/>
      <c r="V130" s="264"/>
      <c r="W130" s="264"/>
      <c r="X130" s="264"/>
      <c r="Y130" s="264"/>
    </row>
    <row r="131" spans="2:25" s="6" customFormat="1" x14ac:dyDescent="0.25">
      <c r="B131" s="10"/>
      <c r="C131" s="32"/>
      <c r="D131" s="12"/>
      <c r="E131" s="12"/>
      <c r="F131" s="12"/>
      <c r="G131" s="12"/>
      <c r="I131" s="264"/>
      <c r="J131" s="264"/>
      <c r="K131" s="264"/>
      <c r="L131" s="264"/>
      <c r="M131" s="264"/>
      <c r="N131" s="264"/>
      <c r="O131" s="264"/>
      <c r="P131" s="264"/>
      <c r="Q131" s="264"/>
      <c r="R131" s="264"/>
      <c r="S131" s="264"/>
      <c r="T131" s="264"/>
      <c r="U131" s="264"/>
      <c r="V131" s="264"/>
      <c r="W131" s="264"/>
      <c r="X131" s="264"/>
      <c r="Y131" s="264"/>
    </row>
    <row r="132" spans="2:25" s="6" customFormat="1" x14ac:dyDescent="0.25">
      <c r="B132" s="10"/>
      <c r="C132" s="32"/>
      <c r="D132" s="12"/>
      <c r="E132" s="12"/>
      <c r="F132" s="12"/>
      <c r="G132" s="12"/>
      <c r="I132" s="264"/>
      <c r="J132" s="264"/>
      <c r="K132" s="264"/>
      <c r="L132" s="264"/>
      <c r="M132" s="264"/>
      <c r="N132" s="264"/>
      <c r="O132" s="264"/>
      <c r="P132" s="264"/>
      <c r="Q132" s="264"/>
      <c r="R132" s="264"/>
      <c r="S132" s="264"/>
      <c r="T132" s="264"/>
      <c r="U132" s="264"/>
      <c r="V132" s="264"/>
      <c r="W132" s="264"/>
      <c r="X132" s="264"/>
      <c r="Y132" s="264"/>
    </row>
    <row r="133" spans="2:25" s="6" customFormat="1" x14ac:dyDescent="0.25">
      <c r="B133" s="10"/>
      <c r="C133" s="32"/>
      <c r="D133" s="12"/>
      <c r="E133" s="12"/>
      <c r="F133" s="12"/>
      <c r="G133" s="12"/>
      <c r="I133" s="264"/>
      <c r="J133" s="264"/>
      <c r="K133" s="264"/>
      <c r="L133" s="264"/>
      <c r="M133" s="264"/>
      <c r="N133" s="264"/>
      <c r="O133" s="264"/>
      <c r="P133" s="264"/>
      <c r="Q133" s="264"/>
      <c r="R133" s="264"/>
      <c r="S133" s="264"/>
      <c r="T133" s="264"/>
      <c r="U133" s="264"/>
      <c r="V133" s="264"/>
      <c r="W133" s="264"/>
      <c r="X133" s="264"/>
      <c r="Y133" s="264"/>
    </row>
    <row r="134" spans="2:25" s="6" customFormat="1" x14ac:dyDescent="0.25">
      <c r="B134" s="10"/>
      <c r="C134" s="32"/>
      <c r="D134" s="12"/>
      <c r="E134" s="12"/>
      <c r="F134" s="12"/>
      <c r="G134" s="12"/>
      <c r="I134" s="264"/>
      <c r="J134" s="264"/>
      <c r="K134" s="264"/>
      <c r="L134" s="264"/>
      <c r="M134" s="264"/>
      <c r="N134" s="264"/>
      <c r="O134" s="264"/>
      <c r="P134" s="264"/>
      <c r="Q134" s="264"/>
      <c r="R134" s="264"/>
      <c r="S134" s="264"/>
      <c r="T134" s="264"/>
      <c r="U134" s="264"/>
      <c r="V134" s="264"/>
      <c r="W134" s="264"/>
      <c r="X134" s="264"/>
      <c r="Y134" s="264"/>
    </row>
    <row r="135" spans="2:25" s="6" customFormat="1" x14ac:dyDescent="0.25">
      <c r="B135" s="10"/>
      <c r="C135" s="32"/>
      <c r="D135" s="12"/>
      <c r="E135" s="12"/>
      <c r="F135" s="12"/>
      <c r="G135" s="12"/>
      <c r="I135" s="264"/>
      <c r="J135" s="264"/>
      <c r="K135" s="264"/>
      <c r="L135" s="264"/>
      <c r="M135" s="264"/>
      <c r="N135" s="264"/>
      <c r="O135" s="264"/>
      <c r="P135" s="264"/>
      <c r="Q135" s="264"/>
      <c r="R135" s="264"/>
      <c r="S135" s="264"/>
      <c r="T135" s="264"/>
      <c r="U135" s="264"/>
      <c r="V135" s="264"/>
      <c r="W135" s="264"/>
      <c r="X135" s="264"/>
      <c r="Y135" s="264"/>
    </row>
    <row r="136" spans="2:25" s="6" customFormat="1" x14ac:dyDescent="0.25">
      <c r="B136" s="10"/>
      <c r="C136" s="32"/>
      <c r="D136" s="12"/>
      <c r="E136" s="12"/>
      <c r="F136" s="12"/>
      <c r="G136" s="12"/>
      <c r="I136" s="264"/>
      <c r="J136" s="264"/>
      <c r="K136" s="264"/>
      <c r="L136" s="264"/>
      <c r="M136" s="264"/>
      <c r="N136" s="264"/>
      <c r="O136" s="264"/>
      <c r="P136" s="264"/>
      <c r="Q136" s="264"/>
      <c r="R136" s="264"/>
      <c r="S136" s="264"/>
      <c r="T136" s="264"/>
      <c r="U136" s="264"/>
      <c r="V136" s="264"/>
      <c r="W136" s="264"/>
      <c r="X136" s="264"/>
      <c r="Y136" s="264"/>
    </row>
    <row r="137" spans="2:25" s="6" customFormat="1" x14ac:dyDescent="0.25">
      <c r="B137" s="10"/>
      <c r="C137" s="32"/>
      <c r="D137" s="12"/>
      <c r="E137" s="12"/>
      <c r="F137" s="12"/>
      <c r="G137" s="12"/>
      <c r="I137" s="264"/>
      <c r="J137" s="264"/>
      <c r="K137" s="264"/>
      <c r="L137" s="264"/>
      <c r="M137" s="264"/>
      <c r="N137" s="264"/>
      <c r="O137" s="264"/>
      <c r="P137" s="264"/>
      <c r="Q137" s="264"/>
      <c r="R137" s="264"/>
      <c r="S137" s="264"/>
      <c r="T137" s="264"/>
      <c r="U137" s="264"/>
      <c r="V137" s="264"/>
      <c r="W137" s="264"/>
      <c r="X137" s="264"/>
      <c r="Y137" s="264"/>
    </row>
    <row r="138" spans="2:25" s="6" customFormat="1" x14ac:dyDescent="0.25">
      <c r="B138" s="10"/>
      <c r="C138" s="32"/>
      <c r="D138" s="12"/>
      <c r="E138" s="12"/>
      <c r="F138" s="12"/>
      <c r="G138" s="12"/>
      <c r="I138" s="264"/>
      <c r="J138" s="264"/>
      <c r="K138" s="264"/>
      <c r="L138" s="264"/>
      <c r="M138" s="264"/>
      <c r="N138" s="264"/>
      <c r="O138" s="264"/>
      <c r="P138" s="264"/>
      <c r="Q138" s="264"/>
      <c r="R138" s="264"/>
      <c r="S138" s="264"/>
      <c r="T138" s="264"/>
      <c r="U138" s="264"/>
      <c r="V138" s="264"/>
      <c r="W138" s="264"/>
      <c r="X138" s="264"/>
      <c r="Y138" s="264"/>
    </row>
    <row r="139" spans="2:25" s="6" customFormat="1" x14ac:dyDescent="0.25">
      <c r="B139" s="10"/>
      <c r="C139" s="32"/>
      <c r="D139" s="12"/>
      <c r="E139" s="12"/>
      <c r="F139" s="12"/>
      <c r="G139" s="12"/>
      <c r="I139" s="264"/>
      <c r="J139" s="264"/>
      <c r="K139" s="264"/>
      <c r="L139" s="264"/>
      <c r="M139" s="264"/>
      <c r="N139" s="264"/>
      <c r="O139" s="264"/>
      <c r="P139" s="264"/>
      <c r="Q139" s="264"/>
      <c r="R139" s="264"/>
      <c r="S139" s="264"/>
      <c r="T139" s="264"/>
      <c r="U139" s="264"/>
      <c r="V139" s="264"/>
      <c r="W139" s="264"/>
      <c r="X139" s="264"/>
      <c r="Y139" s="264"/>
    </row>
    <row r="140" spans="2:25" s="6" customFormat="1" x14ac:dyDescent="0.25">
      <c r="B140" s="10"/>
      <c r="C140" s="32"/>
      <c r="D140" s="12"/>
      <c r="E140" s="12"/>
      <c r="F140" s="12"/>
      <c r="G140" s="12"/>
      <c r="I140" s="264"/>
      <c r="J140" s="264"/>
      <c r="K140" s="264"/>
      <c r="L140" s="264"/>
      <c r="M140" s="264"/>
      <c r="N140" s="264"/>
      <c r="O140" s="264"/>
      <c r="P140" s="264"/>
      <c r="Q140" s="264"/>
      <c r="R140" s="264"/>
      <c r="S140" s="264"/>
      <c r="T140" s="264"/>
      <c r="U140" s="264"/>
      <c r="V140" s="264"/>
      <c r="W140" s="264"/>
      <c r="X140" s="264"/>
      <c r="Y140" s="264"/>
    </row>
    <row r="141" spans="2:25" s="6" customFormat="1" x14ac:dyDescent="0.25">
      <c r="B141" s="10"/>
      <c r="C141" s="32"/>
      <c r="D141" s="12"/>
      <c r="E141" s="12"/>
      <c r="F141" s="12"/>
      <c r="G141" s="12"/>
      <c r="I141" s="264"/>
      <c r="J141" s="264"/>
      <c r="K141" s="264"/>
      <c r="L141" s="264"/>
      <c r="M141" s="264"/>
      <c r="N141" s="264"/>
      <c r="O141" s="264"/>
      <c r="P141" s="264"/>
      <c r="Q141" s="264"/>
      <c r="R141" s="264"/>
      <c r="S141" s="264"/>
      <c r="T141" s="264"/>
      <c r="U141" s="264"/>
      <c r="V141" s="264"/>
      <c r="W141" s="264"/>
      <c r="X141" s="264"/>
      <c r="Y141" s="264"/>
    </row>
    <row r="142" spans="2:25" s="6" customFormat="1" x14ac:dyDescent="0.25">
      <c r="B142" s="10"/>
      <c r="C142" s="32"/>
      <c r="D142" s="12"/>
      <c r="E142" s="12"/>
      <c r="F142" s="12"/>
      <c r="G142" s="12"/>
      <c r="I142" s="264"/>
      <c r="J142" s="264"/>
      <c r="K142" s="264"/>
      <c r="L142" s="264"/>
      <c r="M142" s="264"/>
      <c r="N142" s="264"/>
      <c r="O142" s="264"/>
      <c r="P142" s="264"/>
      <c r="Q142" s="264"/>
      <c r="R142" s="264"/>
      <c r="S142" s="264"/>
      <c r="T142" s="264"/>
      <c r="U142" s="264"/>
      <c r="V142" s="264"/>
      <c r="W142" s="264"/>
      <c r="X142" s="264"/>
      <c r="Y142" s="264"/>
    </row>
    <row r="143" spans="2:25" s="6" customFormat="1" x14ac:dyDescent="0.25">
      <c r="B143" s="10"/>
      <c r="C143" s="32"/>
      <c r="D143" s="12"/>
      <c r="E143" s="12"/>
      <c r="F143" s="12"/>
      <c r="G143" s="12"/>
      <c r="I143" s="264"/>
      <c r="J143" s="264"/>
      <c r="K143" s="264"/>
      <c r="L143" s="264"/>
      <c r="M143" s="264"/>
      <c r="N143" s="264"/>
      <c r="O143" s="264"/>
      <c r="P143" s="264"/>
      <c r="Q143" s="264"/>
      <c r="R143" s="264"/>
      <c r="S143" s="264"/>
      <c r="T143" s="264"/>
      <c r="U143" s="264"/>
      <c r="V143" s="264"/>
      <c r="W143" s="264"/>
      <c r="X143" s="264"/>
      <c r="Y143" s="264"/>
    </row>
    <row r="144" spans="2:25" s="6" customFormat="1" x14ac:dyDescent="0.25">
      <c r="B144" s="10"/>
      <c r="C144" s="32"/>
      <c r="D144" s="12"/>
      <c r="E144" s="12"/>
      <c r="F144" s="12"/>
      <c r="G144" s="12"/>
      <c r="I144" s="264"/>
      <c r="J144" s="264"/>
      <c r="K144" s="264"/>
      <c r="L144" s="264"/>
      <c r="M144" s="264"/>
      <c r="N144" s="264"/>
      <c r="O144" s="264"/>
      <c r="P144" s="264"/>
      <c r="Q144" s="264"/>
      <c r="R144" s="264"/>
      <c r="S144" s="264"/>
      <c r="T144" s="264"/>
      <c r="U144" s="264"/>
      <c r="V144" s="264"/>
      <c r="W144" s="264"/>
      <c r="X144" s="264"/>
      <c r="Y144" s="264"/>
    </row>
    <row r="145" spans="2:25" s="6" customFormat="1" x14ac:dyDescent="0.25">
      <c r="B145" s="10"/>
      <c r="C145" s="32"/>
      <c r="D145" s="12"/>
      <c r="E145" s="12"/>
      <c r="F145" s="12"/>
      <c r="G145" s="12"/>
      <c r="I145" s="264"/>
      <c r="J145" s="264"/>
      <c r="K145" s="264"/>
      <c r="L145" s="264"/>
      <c r="M145" s="264"/>
      <c r="N145" s="264"/>
      <c r="O145" s="264"/>
      <c r="P145" s="264"/>
      <c r="Q145" s="264"/>
      <c r="R145" s="264"/>
      <c r="S145" s="264"/>
      <c r="T145" s="264"/>
      <c r="U145" s="264"/>
      <c r="V145" s="264"/>
      <c r="W145" s="264"/>
      <c r="X145" s="264"/>
      <c r="Y145" s="264"/>
    </row>
    <row r="146" spans="2:25" s="6" customFormat="1" x14ac:dyDescent="0.25">
      <c r="B146" s="10"/>
      <c r="C146" s="32"/>
      <c r="D146" s="12"/>
      <c r="E146" s="12"/>
      <c r="F146" s="12"/>
      <c r="G146" s="12"/>
      <c r="I146" s="264"/>
      <c r="J146" s="264"/>
      <c r="K146" s="264"/>
      <c r="L146" s="264"/>
      <c r="M146" s="264"/>
      <c r="N146" s="264"/>
      <c r="O146" s="264"/>
      <c r="P146" s="264"/>
      <c r="Q146" s="264"/>
      <c r="R146" s="264"/>
      <c r="S146" s="264"/>
      <c r="T146" s="264"/>
      <c r="U146" s="264"/>
      <c r="V146" s="264"/>
      <c r="W146" s="264"/>
      <c r="X146" s="264"/>
      <c r="Y146" s="264"/>
    </row>
    <row r="147" spans="2:25" s="6" customFormat="1" x14ac:dyDescent="0.25">
      <c r="B147" s="10"/>
      <c r="C147" s="32"/>
      <c r="D147" s="12"/>
      <c r="E147" s="12"/>
      <c r="F147" s="12"/>
      <c r="G147" s="12"/>
      <c r="I147" s="264"/>
      <c r="J147" s="264"/>
      <c r="K147" s="264"/>
      <c r="L147" s="264"/>
      <c r="M147" s="264"/>
      <c r="N147" s="264"/>
      <c r="O147" s="264"/>
      <c r="P147" s="264"/>
      <c r="Q147" s="264"/>
      <c r="R147" s="264"/>
      <c r="S147" s="264"/>
      <c r="T147" s="264"/>
      <c r="U147" s="264"/>
      <c r="V147" s="264"/>
      <c r="W147" s="264"/>
      <c r="X147" s="264"/>
      <c r="Y147" s="264"/>
    </row>
    <row r="148" spans="2:25" s="6" customFormat="1" x14ac:dyDescent="0.25">
      <c r="B148" s="10"/>
      <c r="C148" s="32"/>
      <c r="D148" s="12"/>
      <c r="E148" s="12"/>
      <c r="F148" s="12"/>
      <c r="G148" s="12"/>
      <c r="I148" s="264"/>
      <c r="J148" s="264"/>
      <c r="K148" s="264"/>
      <c r="L148" s="264"/>
      <c r="M148" s="264"/>
      <c r="N148" s="264"/>
      <c r="O148" s="264"/>
      <c r="P148" s="264"/>
      <c r="Q148" s="264"/>
      <c r="R148" s="264"/>
      <c r="S148" s="264"/>
      <c r="T148" s="264"/>
      <c r="U148" s="264"/>
      <c r="V148" s="264"/>
      <c r="W148" s="264"/>
      <c r="X148" s="264"/>
      <c r="Y148" s="264"/>
    </row>
    <row r="149" spans="2:25" s="6" customFormat="1" x14ac:dyDescent="0.25">
      <c r="B149" s="10"/>
      <c r="C149" s="32"/>
      <c r="D149" s="12"/>
      <c r="E149" s="12"/>
      <c r="F149" s="12"/>
      <c r="G149" s="12"/>
      <c r="I149" s="264"/>
      <c r="J149" s="264"/>
      <c r="K149" s="264"/>
      <c r="L149" s="264"/>
      <c r="M149" s="264"/>
      <c r="N149" s="264"/>
      <c r="O149" s="264"/>
      <c r="P149" s="264"/>
      <c r="Q149" s="264"/>
      <c r="R149" s="264"/>
      <c r="S149" s="264"/>
      <c r="T149" s="264"/>
      <c r="U149" s="264"/>
      <c r="V149" s="264"/>
      <c r="W149" s="264"/>
      <c r="X149" s="264"/>
      <c r="Y149" s="264"/>
    </row>
    <row r="150" spans="2:25" s="6" customFormat="1" x14ac:dyDescent="0.25">
      <c r="B150" s="10"/>
      <c r="C150" s="32"/>
      <c r="D150" s="12"/>
      <c r="E150" s="12"/>
      <c r="F150" s="12"/>
      <c r="G150" s="12"/>
      <c r="I150" s="264"/>
      <c r="J150" s="264"/>
      <c r="K150" s="264"/>
      <c r="L150" s="264"/>
      <c r="M150" s="264"/>
      <c r="N150" s="264"/>
      <c r="O150" s="264"/>
      <c r="P150" s="264"/>
      <c r="Q150" s="264"/>
      <c r="R150" s="264"/>
      <c r="S150" s="264"/>
      <c r="T150" s="264"/>
      <c r="U150" s="264"/>
      <c r="V150" s="264"/>
      <c r="W150" s="264"/>
      <c r="X150" s="264"/>
      <c r="Y150" s="264"/>
    </row>
    <row r="151" spans="2:25" s="6" customFormat="1" x14ac:dyDescent="0.25">
      <c r="B151" s="10"/>
      <c r="C151" s="32"/>
      <c r="D151" s="12"/>
      <c r="E151" s="12"/>
      <c r="F151" s="12"/>
      <c r="G151" s="12"/>
      <c r="I151" s="264"/>
      <c r="J151" s="264"/>
      <c r="K151" s="264"/>
      <c r="L151" s="264"/>
      <c r="M151" s="264"/>
      <c r="N151" s="264"/>
      <c r="O151" s="264"/>
      <c r="P151" s="264"/>
      <c r="Q151" s="264"/>
      <c r="R151" s="264"/>
      <c r="S151" s="264"/>
      <c r="T151" s="264"/>
      <c r="U151" s="264"/>
      <c r="V151" s="264"/>
      <c r="W151" s="264"/>
      <c r="X151" s="264"/>
      <c r="Y151" s="264"/>
    </row>
    <row r="152" spans="2:25" s="6" customFormat="1" x14ac:dyDescent="0.25">
      <c r="B152" s="10"/>
      <c r="C152" s="32"/>
      <c r="D152" s="12"/>
      <c r="E152" s="12"/>
      <c r="F152" s="12"/>
      <c r="G152" s="12"/>
      <c r="I152" s="264"/>
      <c r="J152" s="264"/>
      <c r="K152" s="264"/>
      <c r="L152" s="264"/>
      <c r="M152" s="264"/>
      <c r="N152" s="264"/>
      <c r="O152" s="264"/>
      <c r="P152" s="264"/>
      <c r="Q152" s="264"/>
      <c r="R152" s="264"/>
      <c r="S152" s="264"/>
      <c r="T152" s="264"/>
      <c r="U152" s="264"/>
      <c r="V152" s="264"/>
      <c r="W152" s="264"/>
      <c r="X152" s="264"/>
      <c r="Y152" s="264"/>
    </row>
    <row r="153" spans="2:25" s="6" customFormat="1" x14ac:dyDescent="0.25">
      <c r="B153" s="10"/>
      <c r="C153" s="32"/>
      <c r="D153" s="12"/>
      <c r="E153" s="12"/>
      <c r="F153" s="12"/>
      <c r="G153" s="12"/>
      <c r="I153" s="264"/>
      <c r="J153" s="264"/>
      <c r="K153" s="264"/>
      <c r="L153" s="264"/>
      <c r="M153" s="264"/>
      <c r="N153" s="264"/>
      <c r="O153" s="264"/>
      <c r="P153" s="264"/>
      <c r="Q153" s="264"/>
      <c r="R153" s="264"/>
      <c r="S153" s="264"/>
      <c r="T153" s="264"/>
      <c r="U153" s="264"/>
      <c r="V153" s="264"/>
      <c r="W153" s="264"/>
      <c r="X153" s="264"/>
      <c r="Y153" s="264"/>
    </row>
    <row r="154" spans="2:25" s="6" customFormat="1" x14ac:dyDescent="0.25">
      <c r="B154" s="10"/>
      <c r="C154" s="32"/>
      <c r="D154" s="12"/>
      <c r="E154" s="12"/>
      <c r="F154" s="12"/>
      <c r="G154" s="12"/>
      <c r="I154" s="264"/>
      <c r="J154" s="264"/>
      <c r="K154" s="264"/>
      <c r="L154" s="264"/>
      <c r="M154" s="264"/>
      <c r="N154" s="264"/>
      <c r="O154" s="264"/>
      <c r="P154" s="264"/>
      <c r="Q154" s="264"/>
      <c r="R154" s="264"/>
      <c r="S154" s="264"/>
      <c r="T154" s="264"/>
      <c r="U154" s="264"/>
      <c r="V154" s="264"/>
      <c r="W154" s="264"/>
      <c r="X154" s="264"/>
      <c r="Y154" s="264"/>
    </row>
    <row r="155" spans="2:25" s="6" customFormat="1" x14ac:dyDescent="0.25">
      <c r="B155" s="10"/>
      <c r="C155" s="32"/>
      <c r="D155" s="12"/>
      <c r="E155" s="12"/>
      <c r="F155" s="12"/>
      <c r="G155" s="12"/>
      <c r="I155" s="264"/>
      <c r="J155" s="264"/>
      <c r="K155" s="264"/>
      <c r="L155" s="264"/>
      <c r="M155" s="264"/>
      <c r="N155" s="264"/>
      <c r="O155" s="264"/>
      <c r="P155" s="264"/>
      <c r="Q155" s="264"/>
      <c r="R155" s="264"/>
      <c r="S155" s="264"/>
      <c r="T155" s="264"/>
      <c r="U155" s="264"/>
      <c r="V155" s="264"/>
      <c r="W155" s="264"/>
      <c r="X155" s="264"/>
      <c r="Y155" s="264"/>
    </row>
    <row r="156" spans="2:25" s="6" customFormat="1" x14ac:dyDescent="0.25">
      <c r="B156" s="10"/>
      <c r="C156" s="32"/>
      <c r="D156" s="12"/>
      <c r="E156" s="12"/>
      <c r="F156" s="12"/>
      <c r="G156" s="12"/>
      <c r="I156" s="264"/>
      <c r="J156" s="264"/>
      <c r="K156" s="264"/>
      <c r="L156" s="264"/>
      <c r="M156" s="264"/>
      <c r="N156" s="264"/>
      <c r="O156" s="264"/>
      <c r="P156" s="264"/>
      <c r="Q156" s="264"/>
      <c r="R156" s="264"/>
      <c r="S156" s="264"/>
      <c r="T156" s="264"/>
      <c r="U156" s="264"/>
      <c r="V156" s="264"/>
      <c r="W156" s="264"/>
      <c r="X156" s="264"/>
      <c r="Y156" s="264"/>
    </row>
    <row r="157" spans="2:25" s="6" customFormat="1" x14ac:dyDescent="0.25">
      <c r="B157" s="10"/>
      <c r="C157" s="32"/>
      <c r="D157" s="12"/>
      <c r="E157" s="12"/>
      <c r="F157" s="12"/>
      <c r="G157" s="12"/>
      <c r="I157" s="264"/>
      <c r="J157" s="264"/>
      <c r="K157" s="264"/>
      <c r="L157" s="264"/>
      <c r="M157" s="264"/>
      <c r="N157" s="264"/>
      <c r="O157" s="264"/>
      <c r="P157" s="264"/>
      <c r="Q157" s="264"/>
      <c r="R157" s="264"/>
      <c r="S157" s="264"/>
      <c r="T157" s="264"/>
      <c r="U157" s="264"/>
      <c r="V157" s="264"/>
      <c r="W157" s="264"/>
      <c r="X157" s="264"/>
      <c r="Y157" s="264"/>
    </row>
    <row r="158" spans="2:25" s="6" customFormat="1" x14ac:dyDescent="0.25">
      <c r="B158" s="10"/>
      <c r="C158" s="32"/>
      <c r="D158" s="12"/>
      <c r="E158" s="12"/>
      <c r="F158" s="12"/>
      <c r="G158" s="12"/>
      <c r="I158" s="264"/>
      <c r="J158" s="264"/>
      <c r="K158" s="264"/>
      <c r="L158" s="264"/>
      <c r="M158" s="264"/>
      <c r="N158" s="264"/>
      <c r="O158" s="264"/>
      <c r="P158" s="264"/>
      <c r="Q158" s="264"/>
      <c r="R158" s="264"/>
      <c r="S158" s="264"/>
      <c r="T158" s="264"/>
      <c r="U158" s="264"/>
      <c r="V158" s="264"/>
      <c r="W158" s="264"/>
      <c r="X158" s="264"/>
      <c r="Y158" s="264"/>
    </row>
    <row r="159" spans="2:25" s="6" customFormat="1" x14ac:dyDescent="0.25">
      <c r="B159" s="10"/>
      <c r="C159" s="32"/>
      <c r="D159" s="12"/>
      <c r="E159" s="12"/>
      <c r="F159" s="12"/>
      <c r="G159" s="12"/>
      <c r="I159" s="264"/>
      <c r="J159" s="264"/>
      <c r="K159" s="264"/>
      <c r="L159" s="264"/>
      <c r="M159" s="264"/>
      <c r="N159" s="264"/>
      <c r="O159" s="264"/>
      <c r="P159" s="264"/>
      <c r="Q159" s="264"/>
      <c r="R159" s="264"/>
      <c r="S159" s="264"/>
      <c r="T159" s="264"/>
      <c r="U159" s="264"/>
      <c r="V159" s="264"/>
      <c r="W159" s="264"/>
      <c r="X159" s="264"/>
      <c r="Y159" s="264"/>
    </row>
    <row r="160" spans="2:25" s="6" customFormat="1" x14ac:dyDescent="0.25">
      <c r="B160" s="10"/>
      <c r="C160" s="32"/>
      <c r="D160" s="12"/>
      <c r="E160" s="12"/>
      <c r="F160" s="12"/>
      <c r="G160" s="12"/>
      <c r="I160" s="264"/>
      <c r="J160" s="264"/>
      <c r="K160" s="264"/>
      <c r="L160" s="264"/>
      <c r="M160" s="264"/>
      <c r="N160" s="264"/>
      <c r="O160" s="264"/>
      <c r="P160" s="264"/>
      <c r="Q160" s="264"/>
      <c r="R160" s="264"/>
      <c r="S160" s="264"/>
      <c r="T160" s="264"/>
      <c r="U160" s="264"/>
      <c r="V160" s="264"/>
      <c r="W160" s="264"/>
      <c r="X160" s="264"/>
      <c r="Y160" s="264"/>
    </row>
    <row r="161" spans="2:25" s="6" customFormat="1" x14ac:dyDescent="0.25">
      <c r="B161" s="10"/>
      <c r="C161" s="32"/>
      <c r="D161" s="12"/>
      <c r="E161" s="12"/>
      <c r="F161" s="12"/>
      <c r="G161" s="12"/>
      <c r="I161" s="264"/>
      <c r="J161" s="264"/>
      <c r="K161" s="264"/>
      <c r="L161" s="264"/>
      <c r="M161" s="264"/>
      <c r="N161" s="264"/>
      <c r="O161" s="264"/>
      <c r="P161" s="264"/>
      <c r="Q161" s="264"/>
      <c r="R161" s="264"/>
      <c r="S161" s="264"/>
      <c r="T161" s="264"/>
      <c r="U161" s="264"/>
      <c r="V161" s="264"/>
      <c r="W161" s="264"/>
      <c r="X161" s="264"/>
      <c r="Y161" s="264"/>
    </row>
    <row r="162" spans="2:25" s="6" customFormat="1" x14ac:dyDescent="0.25">
      <c r="B162" s="10"/>
      <c r="C162" s="32"/>
      <c r="D162" s="12"/>
      <c r="E162" s="12"/>
      <c r="F162" s="12"/>
      <c r="G162" s="12"/>
      <c r="I162" s="264"/>
      <c r="J162" s="264"/>
      <c r="K162" s="264"/>
      <c r="L162" s="264"/>
      <c r="M162" s="264"/>
      <c r="N162" s="264"/>
      <c r="O162" s="264"/>
      <c r="P162" s="264"/>
      <c r="Q162" s="264"/>
      <c r="R162" s="264"/>
      <c r="S162" s="264"/>
      <c r="T162" s="264"/>
      <c r="U162" s="264"/>
      <c r="V162" s="264"/>
      <c r="W162" s="264"/>
      <c r="X162" s="264"/>
      <c r="Y162" s="264"/>
    </row>
    <row r="163" spans="2:25" s="6" customFormat="1" x14ac:dyDescent="0.25">
      <c r="B163" s="10"/>
      <c r="C163" s="32"/>
      <c r="D163" s="12"/>
      <c r="E163" s="12"/>
      <c r="F163" s="12"/>
      <c r="G163" s="12"/>
      <c r="I163" s="264"/>
      <c r="J163" s="264"/>
      <c r="K163" s="264"/>
      <c r="L163" s="264"/>
      <c r="M163" s="264"/>
      <c r="N163" s="264"/>
      <c r="O163" s="264"/>
      <c r="P163" s="264"/>
      <c r="Q163" s="264"/>
      <c r="R163" s="264"/>
      <c r="S163" s="264"/>
      <c r="T163" s="264"/>
      <c r="U163" s="264"/>
      <c r="V163" s="264"/>
      <c r="W163" s="264"/>
      <c r="X163" s="264"/>
      <c r="Y163" s="264"/>
    </row>
    <row r="164" spans="2:25" s="6" customFormat="1" x14ac:dyDescent="0.25">
      <c r="B164" s="10"/>
      <c r="C164" s="32"/>
      <c r="D164" s="12"/>
      <c r="E164" s="12"/>
      <c r="F164" s="12"/>
      <c r="G164" s="12"/>
      <c r="I164" s="264"/>
      <c r="J164" s="264"/>
      <c r="K164" s="264"/>
      <c r="L164" s="264"/>
      <c r="M164" s="264"/>
      <c r="N164" s="264"/>
      <c r="O164" s="264"/>
      <c r="P164" s="264"/>
      <c r="Q164" s="264"/>
      <c r="R164" s="264"/>
      <c r="S164" s="264"/>
      <c r="T164" s="264"/>
      <c r="U164" s="264"/>
      <c r="V164" s="264"/>
      <c r="W164" s="264"/>
      <c r="X164" s="264"/>
      <c r="Y164" s="264"/>
    </row>
    <row r="165" spans="2:25" s="6" customFormat="1" x14ac:dyDescent="0.25">
      <c r="B165" s="10"/>
      <c r="C165" s="32"/>
      <c r="D165" s="12"/>
      <c r="E165" s="12"/>
      <c r="F165" s="12"/>
      <c r="G165" s="12"/>
      <c r="I165" s="264"/>
      <c r="J165" s="264"/>
      <c r="K165" s="264"/>
      <c r="L165" s="264"/>
      <c r="M165" s="264"/>
      <c r="N165" s="264"/>
      <c r="O165" s="264"/>
      <c r="P165" s="264"/>
      <c r="Q165" s="264"/>
      <c r="R165" s="264"/>
      <c r="S165" s="264"/>
      <c r="T165" s="264"/>
      <c r="U165" s="264"/>
      <c r="V165" s="264"/>
      <c r="W165" s="264"/>
      <c r="X165" s="264"/>
      <c r="Y165" s="264"/>
    </row>
    <row r="166" spans="2:25" s="6" customFormat="1" x14ac:dyDescent="0.25">
      <c r="B166" s="10"/>
      <c r="C166" s="32"/>
      <c r="D166" s="12"/>
      <c r="E166" s="12"/>
      <c r="F166" s="12"/>
      <c r="G166" s="12"/>
      <c r="I166" s="264"/>
      <c r="J166" s="264"/>
      <c r="K166" s="264"/>
      <c r="L166" s="264"/>
      <c r="M166" s="264"/>
      <c r="N166" s="264"/>
      <c r="O166" s="264"/>
      <c r="P166" s="264"/>
      <c r="Q166" s="264"/>
      <c r="R166" s="264"/>
      <c r="S166" s="264"/>
      <c r="T166" s="264"/>
      <c r="U166" s="264"/>
      <c r="V166" s="264"/>
      <c r="W166" s="264"/>
      <c r="X166" s="264"/>
      <c r="Y166" s="264"/>
    </row>
    <row r="167" spans="2:25" s="6" customFormat="1" x14ac:dyDescent="0.25">
      <c r="B167" s="10"/>
      <c r="C167" s="32"/>
      <c r="D167" s="12"/>
      <c r="E167" s="12"/>
      <c r="F167" s="12"/>
      <c r="G167" s="12"/>
      <c r="I167" s="264"/>
      <c r="J167" s="264"/>
      <c r="K167" s="264"/>
      <c r="L167" s="264"/>
      <c r="M167" s="264"/>
      <c r="N167" s="264"/>
      <c r="O167" s="264"/>
      <c r="P167" s="264"/>
      <c r="Q167" s="264"/>
      <c r="R167" s="264"/>
      <c r="S167" s="264"/>
      <c r="T167" s="264"/>
      <c r="U167" s="264"/>
      <c r="V167" s="264"/>
      <c r="W167" s="264"/>
      <c r="X167" s="264"/>
      <c r="Y167" s="264"/>
    </row>
    <row r="168" spans="2:25" s="6" customFormat="1" x14ac:dyDescent="0.25">
      <c r="B168" s="10"/>
      <c r="C168" s="32"/>
      <c r="D168" s="12"/>
      <c r="E168" s="12"/>
      <c r="F168" s="12"/>
      <c r="G168" s="12"/>
      <c r="I168" s="264"/>
      <c r="J168" s="264"/>
      <c r="K168" s="264"/>
      <c r="L168" s="264"/>
      <c r="M168" s="264"/>
      <c r="N168" s="264"/>
      <c r="O168" s="264"/>
      <c r="P168" s="264"/>
      <c r="Q168" s="264"/>
      <c r="R168" s="264"/>
      <c r="S168" s="264"/>
      <c r="T168" s="264"/>
      <c r="U168" s="264"/>
      <c r="V168" s="264"/>
      <c r="W168" s="264"/>
      <c r="X168" s="264"/>
      <c r="Y168" s="264"/>
    </row>
    <row r="169" spans="2:25" s="6" customFormat="1" x14ac:dyDescent="0.25">
      <c r="B169" s="10"/>
      <c r="C169" s="32"/>
      <c r="D169" s="12"/>
      <c r="E169" s="12"/>
      <c r="F169" s="12"/>
      <c r="G169" s="12"/>
      <c r="I169" s="264"/>
      <c r="J169" s="264"/>
      <c r="K169" s="264"/>
      <c r="L169" s="264"/>
      <c r="M169" s="264"/>
      <c r="N169" s="264"/>
      <c r="O169" s="264"/>
      <c r="P169" s="264"/>
      <c r="Q169" s="264"/>
      <c r="R169" s="264"/>
      <c r="S169" s="264"/>
      <c r="T169" s="264"/>
      <c r="U169" s="264"/>
      <c r="V169" s="264"/>
      <c r="W169" s="264"/>
      <c r="X169" s="264"/>
      <c r="Y169" s="264"/>
    </row>
    <row r="170" spans="2:25" s="6" customFormat="1" x14ac:dyDescent="0.25">
      <c r="B170" s="10"/>
      <c r="C170" s="32"/>
      <c r="D170" s="12"/>
      <c r="E170" s="12"/>
      <c r="F170" s="12"/>
      <c r="G170" s="12"/>
      <c r="I170" s="264"/>
      <c r="J170" s="264"/>
      <c r="K170" s="264"/>
      <c r="L170" s="264"/>
      <c r="M170" s="264"/>
      <c r="N170" s="264"/>
      <c r="O170" s="264"/>
      <c r="P170" s="264"/>
      <c r="Q170" s="264"/>
      <c r="R170" s="264"/>
      <c r="S170" s="264"/>
      <c r="T170" s="264"/>
      <c r="U170" s="264"/>
      <c r="V170" s="264"/>
      <c r="W170" s="264"/>
      <c r="X170" s="264"/>
      <c r="Y170" s="264"/>
    </row>
    <row r="171" spans="2:25" s="6" customFormat="1" x14ac:dyDescent="0.25">
      <c r="B171" s="13"/>
      <c r="C171" s="33"/>
      <c r="I171" s="264"/>
      <c r="J171" s="264"/>
      <c r="K171" s="264"/>
      <c r="L171" s="264"/>
      <c r="M171" s="264"/>
      <c r="N171" s="264"/>
      <c r="O171" s="264"/>
      <c r="P171" s="264"/>
      <c r="Q171" s="264"/>
      <c r="R171" s="264"/>
      <c r="S171" s="264"/>
      <c r="T171" s="264"/>
      <c r="U171" s="264"/>
      <c r="V171" s="264"/>
      <c r="W171" s="264"/>
      <c r="X171" s="264"/>
      <c r="Y171" s="264"/>
    </row>
    <row r="172" spans="2:25" s="6" customFormat="1" x14ac:dyDescent="0.25">
      <c r="B172" s="13"/>
      <c r="C172" s="33"/>
      <c r="I172" s="264"/>
      <c r="J172" s="264"/>
      <c r="K172" s="264"/>
      <c r="L172" s="264"/>
      <c r="M172" s="264"/>
      <c r="N172" s="264"/>
      <c r="O172" s="264"/>
      <c r="P172" s="264"/>
      <c r="Q172" s="264"/>
      <c r="R172" s="264"/>
      <c r="S172" s="264"/>
      <c r="T172" s="264"/>
      <c r="U172" s="264"/>
      <c r="V172" s="264"/>
      <c r="W172" s="264"/>
      <c r="X172" s="264"/>
      <c r="Y172" s="264"/>
    </row>
    <row r="173" spans="2:25" s="6" customFormat="1" x14ac:dyDescent="0.25">
      <c r="B173" s="13"/>
      <c r="C173" s="33"/>
      <c r="I173" s="264"/>
      <c r="J173" s="264"/>
      <c r="K173" s="264"/>
      <c r="L173" s="264"/>
      <c r="M173" s="264"/>
      <c r="N173" s="264"/>
      <c r="O173" s="264"/>
      <c r="P173" s="264"/>
      <c r="Q173" s="264"/>
      <c r="R173" s="264"/>
      <c r="S173" s="264"/>
      <c r="T173" s="264"/>
      <c r="U173" s="264"/>
      <c r="V173" s="264"/>
      <c r="W173" s="264"/>
      <c r="X173" s="264"/>
      <c r="Y173" s="264"/>
    </row>
    <row r="174" spans="2:25" s="6" customFormat="1" x14ac:dyDescent="0.25">
      <c r="B174" s="13"/>
      <c r="C174" s="33"/>
      <c r="I174" s="264"/>
      <c r="J174" s="264"/>
      <c r="K174" s="264"/>
      <c r="L174" s="264"/>
      <c r="M174" s="264"/>
      <c r="N174" s="264"/>
      <c r="O174" s="264"/>
      <c r="P174" s="264"/>
      <c r="Q174" s="264"/>
      <c r="R174" s="264"/>
      <c r="S174" s="264"/>
      <c r="T174" s="264"/>
      <c r="U174" s="264"/>
      <c r="V174" s="264"/>
      <c r="W174" s="264"/>
      <c r="X174" s="264"/>
      <c r="Y174" s="264"/>
    </row>
    <row r="175" spans="2:25" s="6" customFormat="1" x14ac:dyDescent="0.25">
      <c r="B175" s="13"/>
      <c r="C175" s="33"/>
      <c r="I175" s="264"/>
      <c r="J175" s="264"/>
      <c r="K175" s="264"/>
      <c r="L175" s="264"/>
      <c r="M175" s="264"/>
      <c r="N175" s="264"/>
      <c r="O175" s="264"/>
      <c r="P175" s="264"/>
      <c r="Q175" s="264"/>
      <c r="R175" s="264"/>
      <c r="S175" s="264"/>
      <c r="T175" s="264"/>
      <c r="U175" s="264"/>
      <c r="V175" s="264"/>
      <c r="W175" s="264"/>
      <c r="X175" s="264"/>
      <c r="Y175" s="264"/>
    </row>
    <row r="176" spans="2:25" s="6" customFormat="1" x14ac:dyDescent="0.25">
      <c r="B176" s="13"/>
      <c r="C176" s="33"/>
      <c r="I176" s="264"/>
      <c r="J176" s="264"/>
      <c r="K176" s="264"/>
      <c r="L176" s="264"/>
      <c r="M176" s="264"/>
      <c r="N176" s="264"/>
      <c r="O176" s="264"/>
      <c r="P176" s="264"/>
      <c r="Q176" s="264"/>
      <c r="R176" s="264"/>
      <c r="S176" s="264"/>
      <c r="T176" s="264"/>
      <c r="U176" s="264"/>
      <c r="V176" s="264"/>
      <c r="W176" s="264"/>
      <c r="X176" s="264"/>
      <c r="Y176" s="264"/>
    </row>
    <row r="177" spans="2:25" s="6" customFormat="1" x14ac:dyDescent="0.25">
      <c r="B177" s="13"/>
      <c r="C177" s="33"/>
      <c r="I177" s="264"/>
      <c r="J177" s="264"/>
      <c r="K177" s="264"/>
      <c r="L177" s="264"/>
      <c r="M177" s="264"/>
      <c r="N177" s="264"/>
      <c r="O177" s="264"/>
      <c r="P177" s="264"/>
      <c r="Q177" s="264"/>
      <c r="R177" s="264"/>
      <c r="S177" s="264"/>
      <c r="T177" s="264"/>
      <c r="U177" s="264"/>
      <c r="V177" s="264"/>
      <c r="W177" s="264"/>
      <c r="X177" s="264"/>
      <c r="Y177" s="264"/>
    </row>
  </sheetData>
  <sheetProtection selectLockedCells="1" selectUnlockedCells="1"/>
  <customSheetViews>
    <customSheetView guid="{B57AFC39-7BC2-4CBD-A0A8-87008E0DB765}" showPageBreaks="1" printArea="1" hiddenColumns="1">
      <selection activeCell="F3" sqref="F3"/>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printArea="1" hiddenColumns="1" topLeftCell="A40">
      <selection activeCell="C47" sqref="C47"/>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53">
    <mergeCell ref="G23:G24"/>
    <mergeCell ref="C23:C24"/>
    <mergeCell ref="D23:D24"/>
    <mergeCell ref="E23:E24"/>
    <mergeCell ref="A1:G1"/>
    <mergeCell ref="A2:F2"/>
    <mergeCell ref="A4:A21"/>
    <mergeCell ref="B4:B10"/>
    <mergeCell ref="F7:F8"/>
    <mergeCell ref="B11:B13"/>
    <mergeCell ref="F12:F13"/>
    <mergeCell ref="B14:B16"/>
    <mergeCell ref="B17:B19"/>
    <mergeCell ref="B20:B21"/>
    <mergeCell ref="A22:A50"/>
    <mergeCell ref="B44:B47"/>
    <mergeCell ref="F49:F50"/>
    <mergeCell ref="F37:F38"/>
    <mergeCell ref="B37:B38"/>
    <mergeCell ref="B32:B33"/>
    <mergeCell ref="B22:B31"/>
    <mergeCell ref="E45:E46"/>
    <mergeCell ref="B39:B42"/>
    <mergeCell ref="F27:F28"/>
    <mergeCell ref="B34:B36"/>
    <mergeCell ref="F35:F36"/>
    <mergeCell ref="F29:F31"/>
    <mergeCell ref="F41:F42"/>
    <mergeCell ref="G45:G46"/>
    <mergeCell ref="B64:B65"/>
    <mergeCell ref="F64:F65"/>
    <mergeCell ref="A66:A71"/>
    <mergeCell ref="B66:B67"/>
    <mergeCell ref="F66:F67"/>
    <mergeCell ref="B68:B70"/>
    <mergeCell ref="F68:F70"/>
    <mergeCell ref="A58:A65"/>
    <mergeCell ref="B58:B60"/>
    <mergeCell ref="F58:F60"/>
    <mergeCell ref="B61:B63"/>
    <mergeCell ref="F61:F63"/>
    <mergeCell ref="A51:A57"/>
    <mergeCell ref="B52:B54"/>
    <mergeCell ref="F56:F57"/>
    <mergeCell ref="C73:D73"/>
    <mergeCell ref="C74:D74"/>
    <mergeCell ref="C75:D75"/>
    <mergeCell ref="C76:D76"/>
    <mergeCell ref="C45:C46"/>
    <mergeCell ref="D45:D46"/>
    <mergeCell ref="B72:D72"/>
    <mergeCell ref="B55:B57"/>
    <mergeCell ref="B48:B50"/>
  </mergeCells>
  <dataValidations count="14">
    <dataValidation type="list" operator="equal" sqref="D21">
      <formula1>"Yes,No,"</formula1>
      <formula2>0</formula2>
    </dataValidation>
    <dataValidation type="list" operator="equal" sqref="D70">
      <formula1>"Si,No,Non applicabile"</formula1>
    </dataValidation>
    <dataValidation type="list" operator="equal" sqref="D51 D58:D63">
      <formula1>"Si,No,Non applicabile (specificare perchè)"</formula1>
    </dataValidation>
    <dataValidation operator="equal" sqref="D53 D40 D22 D32"/>
    <dataValidation type="list" operator="equal" sqref="D45:D46">
      <formula1>"Si con una tariffa elettrica individuale,Si attraverso l'acquisto separato di garanzie di origine (GOs),No"</formula1>
    </dataValidation>
    <dataValidation type="list" operator="equal" sqref="D20">
      <formula1>"Si mensilmente, Si annualmente, Si altra periodicità (indicare quale), No"</formula1>
    </dataValidation>
    <dataValidation type="list" operator="equal" sqref="D7">
      <formula1>"Si, No, Più frequente di due anni (specificare)"</formula1>
    </dataValidation>
    <dataValidation type="list" operator="equal" sqref="D26">
      <formula1>"Si (specificare), No, Non applicabile"</formula1>
    </dataValidation>
    <dataValidation type="list" operator="equal" sqref="D25">
      <formula1>"Si, No, Non applicabile"</formula1>
    </dataValidation>
    <dataValidation type="list" operator="equal" sqref="D23:D24">
      <formula1>"Si (apparecchi per il riscaldamento d'ambiente no pompe di calore o caldaie a biomassa solida),Si (caldaie a biomassa solida),Si (pompe di calore), No, Non applicabile"</formula1>
    </dataValidation>
    <dataValidation type="list" operator="equal" sqref="D44">
      <formula1>"Si (da 1 a 4 fornitori di tariffe verdi individuali che offono almeno il 50% di energia elettrica da RES o coperta da GOs),Si (almeno 5 fornitori di tariffe elettriche individuali che offrono il 100% di energia da RES),No"</formula1>
    </dataValidation>
    <dataValidation type="list" operator="equal" sqref="D4:D6 D9:D12 D14:D16 D18:D19 D27:D31 D33:D36 D39 D41:D43 D47:D50 D52 D54:D57 D64:D69 D71">
      <formula1>"Si, No"</formula1>
    </dataValidation>
    <dataValidation type="list" operator="equal" sqref="D8 D13 D17">
      <formula1>"Si, No, Più frequente di un anno (specificare)"</formula1>
    </dataValidation>
    <dataValidation type="list" operator="equal" sqref="D37:D38">
      <mc:AlternateContent xmlns:x12ac="http://schemas.microsoft.com/office/spreadsheetml/2011/1/ac" xmlns:mc="http://schemas.openxmlformats.org/markup-compatibility/2006">
        <mc:Choice Requires="x12ac">
          <x12ac:list>Si,"Non applicabile (specificare nella casella ""NOTE"")"</x12ac:list>
        </mc:Choice>
        <mc:Fallback>
          <formula1>"Si,Non applicabile (specificare nella casella ""NOTE"")"</formula1>
        </mc:Fallback>
      </mc:AlternateContent>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I94"/>
  <sheetViews>
    <sheetView tabSelected="1" zoomScale="90" zoomScaleNormal="90" workbookViewId="0">
      <selection activeCell="C10" sqref="C10"/>
    </sheetView>
  </sheetViews>
  <sheetFormatPr defaultColWidth="11.54296875" defaultRowHeight="15" x14ac:dyDescent="0.3"/>
  <cols>
    <col min="1" max="1" width="14.26953125" style="15" customWidth="1"/>
    <col min="2" max="2" width="23.1796875" style="16" customWidth="1"/>
    <col min="3" max="3" width="42.453125" style="17" customWidth="1"/>
    <col min="4" max="4" width="33" style="18" customWidth="1"/>
    <col min="5" max="5" width="52" style="17" customWidth="1"/>
    <col min="6" max="6" width="49.7265625" style="17" customWidth="1"/>
    <col min="7" max="7" width="21.54296875" style="17" customWidth="1"/>
    <col min="8" max="8" width="22.81640625" style="19" customWidth="1"/>
    <col min="9" max="9" width="43.26953125" style="19" customWidth="1"/>
    <col min="10" max="16384" width="11.54296875" style="19"/>
  </cols>
  <sheetData>
    <row r="1" spans="1:9" s="8" customFormat="1" ht="32.25" customHeight="1" x14ac:dyDescent="0.25">
      <c r="A1" s="443" t="s">
        <v>210</v>
      </c>
      <c r="B1" s="443"/>
      <c r="C1" s="443"/>
      <c r="D1" s="443"/>
      <c r="E1" s="443"/>
      <c r="F1" s="443"/>
      <c r="G1" s="443"/>
      <c r="H1" s="40"/>
    </row>
    <row r="2" spans="1:9" s="8" customFormat="1" x14ac:dyDescent="0.25">
      <c r="A2" s="444" t="s">
        <v>32</v>
      </c>
      <c r="B2" s="444"/>
      <c r="C2" s="444"/>
      <c r="D2" s="445"/>
      <c r="E2" s="445"/>
      <c r="F2" s="444"/>
      <c r="G2" s="444"/>
      <c r="H2" s="444"/>
    </row>
    <row r="3" spans="1:9" s="8" customFormat="1" ht="45.5" thickBot="1" x14ac:dyDescent="0.3">
      <c r="A3" s="34" t="s">
        <v>26</v>
      </c>
      <c r="B3" s="36" t="s">
        <v>27</v>
      </c>
      <c r="C3" s="37" t="s">
        <v>25</v>
      </c>
      <c r="D3" s="38" t="s">
        <v>24</v>
      </c>
      <c r="E3" s="38" t="s">
        <v>23</v>
      </c>
      <c r="F3" s="39" t="s">
        <v>28</v>
      </c>
      <c r="G3" s="34" t="s">
        <v>211</v>
      </c>
      <c r="H3" s="34" t="s">
        <v>212</v>
      </c>
    </row>
    <row r="4" spans="1:9" ht="38.5" thickTop="1" thickBot="1" x14ac:dyDescent="0.3">
      <c r="A4" s="497" t="s">
        <v>73</v>
      </c>
      <c r="B4" s="498" t="s">
        <v>213</v>
      </c>
      <c r="C4" s="330" t="s">
        <v>219</v>
      </c>
      <c r="D4" s="306" t="s">
        <v>17</v>
      </c>
      <c r="E4" s="56"/>
      <c r="F4" s="50" t="s">
        <v>221</v>
      </c>
      <c r="G4" s="51">
        <f>IF(D4="Si", 5, 0 )</f>
        <v>0</v>
      </c>
      <c r="H4" s="464">
        <f>IF(G4=5,5,IF(G5=3,3,IF(G6=2,2)))</f>
        <v>3</v>
      </c>
    </row>
    <row r="5" spans="1:9" ht="38.5" thickTop="1" thickBot="1" x14ac:dyDescent="0.3">
      <c r="A5" s="497"/>
      <c r="B5" s="498"/>
      <c r="C5" s="43" t="s">
        <v>220</v>
      </c>
      <c r="D5" s="306" t="s">
        <v>105</v>
      </c>
      <c r="E5" s="57"/>
      <c r="F5" s="311" t="s">
        <v>222</v>
      </c>
      <c r="G5" s="52">
        <f>IF(D5="Si", 3, 0 )</f>
        <v>3</v>
      </c>
      <c r="H5" s="464"/>
    </row>
    <row r="6" spans="1:9" ht="38.5" thickTop="1" thickBot="1" x14ac:dyDescent="0.3">
      <c r="A6" s="497"/>
      <c r="B6" s="499"/>
      <c r="C6" s="43" t="s">
        <v>492</v>
      </c>
      <c r="D6" s="306" t="s">
        <v>17</v>
      </c>
      <c r="E6" s="57"/>
      <c r="F6" s="311" t="s">
        <v>223</v>
      </c>
      <c r="G6" s="52">
        <f>IF(D6="Si", 2, 0 )</f>
        <v>0</v>
      </c>
      <c r="H6" s="464"/>
    </row>
    <row r="7" spans="1:9" ht="51" thickTop="1" thickBot="1" x14ac:dyDescent="0.3">
      <c r="A7" s="497"/>
      <c r="B7" s="500" t="s">
        <v>214</v>
      </c>
      <c r="C7" s="43" t="s">
        <v>224</v>
      </c>
      <c r="D7" s="306" t="s">
        <v>105</v>
      </c>
      <c r="E7" s="57"/>
      <c r="F7" s="311" t="s">
        <v>226</v>
      </c>
      <c r="G7" s="52">
        <f>IF(D7="Si", 5, 0 )</f>
        <v>5</v>
      </c>
      <c r="H7" s="469">
        <f>IF(G7=5,5,IF(G8=2,2,IF(G9=1.5,1.5)))</f>
        <v>5</v>
      </c>
    </row>
    <row r="8" spans="1:9" ht="53.25" customHeight="1" thickTop="1" thickBot="1" x14ac:dyDescent="0.3">
      <c r="A8" s="497"/>
      <c r="B8" s="500"/>
      <c r="C8" s="43" t="s">
        <v>225</v>
      </c>
      <c r="D8" s="306" t="s">
        <v>17</v>
      </c>
      <c r="E8" s="57"/>
      <c r="F8" s="311" t="s">
        <v>227</v>
      </c>
      <c r="G8" s="52">
        <f>IF(D8="Si", 2, 0 )</f>
        <v>0</v>
      </c>
      <c r="H8" s="469"/>
    </row>
    <row r="9" spans="1:9" ht="53.25" customHeight="1" thickTop="1" thickBot="1" x14ac:dyDescent="0.3">
      <c r="A9" s="497"/>
      <c r="B9" s="500"/>
      <c r="C9" s="43" t="s">
        <v>493</v>
      </c>
      <c r="D9" s="306" t="s">
        <v>105</v>
      </c>
      <c r="E9" s="57"/>
      <c r="F9" s="311" t="s">
        <v>228</v>
      </c>
      <c r="G9" s="52">
        <f>IF(D9="Si", 1.5, 0 )</f>
        <v>1.5</v>
      </c>
      <c r="H9" s="469"/>
    </row>
    <row r="10" spans="1:9" ht="80.5" thickTop="1" thickBot="1" x14ac:dyDescent="0.3">
      <c r="A10" s="497"/>
      <c r="B10" s="309" t="s">
        <v>215</v>
      </c>
      <c r="C10" s="43" t="s">
        <v>229</v>
      </c>
      <c r="D10" s="124">
        <v>1</v>
      </c>
      <c r="E10" s="57"/>
      <c r="F10" s="311" t="s">
        <v>230</v>
      </c>
      <c r="G10" s="53">
        <f>IF(D10=0,0,IF(D10=1,2,4))</f>
        <v>2</v>
      </c>
      <c r="H10" s="67">
        <f>G10</f>
        <v>2</v>
      </c>
    </row>
    <row r="11" spans="1:9" ht="72" customHeight="1" thickTop="1" thickBot="1" x14ac:dyDescent="0.3">
      <c r="A11" s="497"/>
      <c r="B11" s="502" t="s">
        <v>216</v>
      </c>
      <c r="C11" s="43" t="s">
        <v>231</v>
      </c>
      <c r="D11" s="306" t="s">
        <v>105</v>
      </c>
      <c r="E11" s="57"/>
      <c r="F11" s="454" t="s">
        <v>233</v>
      </c>
      <c r="G11" s="54">
        <f>IF(D11="Si", 1, 0 )</f>
        <v>1</v>
      </c>
      <c r="H11" s="504">
        <f>SUM(G11:G12)</f>
        <v>2</v>
      </c>
      <c r="I11" s="61"/>
    </row>
    <row r="12" spans="1:9" ht="49.5" customHeight="1" thickTop="1" thickBot="1" x14ac:dyDescent="0.3">
      <c r="A12" s="497"/>
      <c r="B12" s="503"/>
      <c r="C12" s="43" t="s">
        <v>232</v>
      </c>
      <c r="D12" s="306" t="s">
        <v>105</v>
      </c>
      <c r="E12" s="57"/>
      <c r="F12" s="455"/>
      <c r="G12" s="55">
        <f>IF(D12="Si", 1, 0 )</f>
        <v>1</v>
      </c>
      <c r="H12" s="505"/>
      <c r="I12" s="61"/>
    </row>
    <row r="13" spans="1:9" ht="93" thickTop="1" thickBot="1" x14ac:dyDescent="0.3">
      <c r="A13" s="497"/>
      <c r="B13" s="84" t="s">
        <v>217</v>
      </c>
      <c r="C13" s="62" t="s">
        <v>234</v>
      </c>
      <c r="D13" s="63" t="s">
        <v>18</v>
      </c>
      <c r="E13" s="64"/>
      <c r="F13" s="65" t="s">
        <v>235</v>
      </c>
      <c r="G13" s="66">
        <f>IF(D13=0,0,IF(D13=1,1,2))</f>
        <v>2</v>
      </c>
      <c r="H13" s="68">
        <f>G13</f>
        <v>2</v>
      </c>
      <c r="I13" s="61"/>
    </row>
    <row r="14" spans="1:9" ht="205.5" customHeight="1" thickTop="1" x14ac:dyDescent="0.25">
      <c r="A14" s="452" t="s">
        <v>96</v>
      </c>
      <c r="B14" s="520" t="s">
        <v>236</v>
      </c>
      <c r="C14" s="58" t="s">
        <v>250</v>
      </c>
      <c r="D14" s="306" t="s">
        <v>105</v>
      </c>
      <c r="E14" s="60"/>
      <c r="F14" s="252" t="s">
        <v>255</v>
      </c>
      <c r="G14" s="69">
        <f>IF(D14="Si", 1, 0 )</f>
        <v>1</v>
      </c>
      <c r="H14" s="518">
        <f>SUM(G14:G16)</f>
        <v>3</v>
      </c>
    </row>
    <row r="15" spans="1:9" ht="100" x14ac:dyDescent="0.25">
      <c r="A15" s="453"/>
      <c r="B15" s="471"/>
      <c r="C15" s="58" t="s">
        <v>251</v>
      </c>
      <c r="D15" s="306" t="s">
        <v>105</v>
      </c>
      <c r="E15" s="60"/>
      <c r="F15" s="311" t="s">
        <v>254</v>
      </c>
      <c r="G15" s="69">
        <f>IF(D15="Si", 1, 0 )</f>
        <v>1</v>
      </c>
      <c r="H15" s="485"/>
    </row>
    <row r="16" spans="1:9" ht="75" x14ac:dyDescent="0.25">
      <c r="A16" s="453"/>
      <c r="B16" s="471"/>
      <c r="C16" s="58" t="s">
        <v>252</v>
      </c>
      <c r="D16" s="306" t="s">
        <v>105</v>
      </c>
      <c r="E16" s="60"/>
      <c r="F16" s="308" t="s">
        <v>256</v>
      </c>
      <c r="G16" s="69">
        <f>IF(D16="Si", 1, 0 )</f>
        <v>1</v>
      </c>
      <c r="H16" s="485"/>
    </row>
    <row r="17" spans="1:9" ht="104.5" x14ac:dyDescent="0.25">
      <c r="A17" s="453"/>
      <c r="B17" s="310" t="s">
        <v>237</v>
      </c>
      <c r="C17" s="43" t="s">
        <v>253</v>
      </c>
      <c r="D17" s="75">
        <v>0</v>
      </c>
      <c r="E17" s="57"/>
      <c r="F17" s="311" t="s">
        <v>257</v>
      </c>
      <c r="G17" s="70">
        <f>IF(D17=0,0,IF(D17=0.15,1.5,3.5))</f>
        <v>0</v>
      </c>
      <c r="H17" s="67">
        <f>G17</f>
        <v>0</v>
      </c>
    </row>
    <row r="18" spans="1:9" ht="159" customHeight="1" x14ac:dyDescent="0.25">
      <c r="A18" s="453"/>
      <c r="B18" s="310" t="s">
        <v>238</v>
      </c>
      <c r="C18" s="43" t="s">
        <v>258</v>
      </c>
      <c r="D18" s="304" t="s">
        <v>177</v>
      </c>
      <c r="E18" s="57"/>
      <c r="F18" s="311" t="s">
        <v>259</v>
      </c>
      <c r="G18" s="52">
        <f>IF(D18="Si", 3, 0 )</f>
        <v>0</v>
      </c>
      <c r="H18" s="71">
        <f>IF(G18=0,0,SUM(G18:G18))</f>
        <v>0</v>
      </c>
      <c r="I18"/>
    </row>
    <row r="19" spans="1:9" ht="79.5" customHeight="1" x14ac:dyDescent="0.25">
      <c r="A19" s="453"/>
      <c r="B19" s="470" t="s">
        <v>239</v>
      </c>
      <c r="C19" s="43" t="s">
        <v>260</v>
      </c>
      <c r="D19" s="257">
        <v>7</v>
      </c>
      <c r="E19" s="57"/>
      <c r="F19" s="454" t="s">
        <v>261</v>
      </c>
      <c r="G19" s="72">
        <f>IF(D19=0,0,IF(D19=1,0.5,IF(D19=2,1,IF(D19=3,1.5,IF(D19=4,2,IF(D19=5,2.5,IF(D19=6,3,IF(D19=7,3.5,4))))))))</f>
        <v>3.5</v>
      </c>
      <c r="H19" s="477">
        <f>IF(G19+G20&gt;4,4,G19+G20)</f>
        <v>4</v>
      </c>
      <c r="I19"/>
    </row>
    <row r="20" spans="1:9" ht="78.75" customHeight="1" x14ac:dyDescent="0.25">
      <c r="A20" s="453"/>
      <c r="B20" s="461"/>
      <c r="C20" s="43" t="s">
        <v>262</v>
      </c>
      <c r="D20" s="122">
        <v>2</v>
      </c>
      <c r="E20" s="57"/>
      <c r="F20" s="455"/>
      <c r="G20" s="72">
        <f>IF(D20=0,0,IF(D20=1,1,IF(D20=2,2,IF(D20=3,3,4))))</f>
        <v>2</v>
      </c>
      <c r="H20" s="478"/>
    </row>
    <row r="21" spans="1:9" ht="75" x14ac:dyDescent="0.3">
      <c r="A21" s="453"/>
      <c r="B21" s="310" t="s">
        <v>240</v>
      </c>
      <c r="C21" s="44" t="s">
        <v>263</v>
      </c>
      <c r="D21" s="45" t="s">
        <v>18</v>
      </c>
      <c r="E21" s="57"/>
      <c r="F21" s="322" t="s">
        <v>264</v>
      </c>
      <c r="G21" s="72">
        <f>IF(D21=0,0,IF(D21=1,1.5,3 ))</f>
        <v>3</v>
      </c>
      <c r="H21" s="71">
        <f>G21</f>
        <v>3</v>
      </c>
      <c r="I21" s="21"/>
    </row>
    <row r="22" spans="1:9" ht="87.5" x14ac:dyDescent="0.3">
      <c r="A22" s="453"/>
      <c r="B22" s="470" t="s">
        <v>241</v>
      </c>
      <c r="C22" s="43" t="s">
        <v>265</v>
      </c>
      <c r="D22" s="314" t="s">
        <v>105</v>
      </c>
      <c r="E22" s="57"/>
      <c r="F22" s="255" t="s">
        <v>267</v>
      </c>
      <c r="G22" s="52">
        <f>IF(D22="Si", 2, 0 )</f>
        <v>2</v>
      </c>
      <c r="H22" s="467">
        <f>SUM(G22:G23)</f>
        <v>4</v>
      </c>
      <c r="I22" s="21"/>
    </row>
    <row r="23" spans="1:9" ht="50" x14ac:dyDescent="0.25">
      <c r="A23" s="453"/>
      <c r="B23" s="461"/>
      <c r="C23" s="43" t="s">
        <v>266</v>
      </c>
      <c r="D23" s="314" t="s">
        <v>105</v>
      </c>
      <c r="E23" s="57"/>
      <c r="F23" s="256" t="s">
        <v>268</v>
      </c>
      <c r="G23" s="52">
        <f>IF(D23="Si", 2, 0 )</f>
        <v>2</v>
      </c>
      <c r="H23" s="463"/>
    </row>
    <row r="24" spans="1:9" ht="62.5" x14ac:dyDescent="0.25">
      <c r="A24" s="453"/>
      <c r="B24" s="470" t="s">
        <v>242</v>
      </c>
      <c r="C24" s="43" t="s">
        <v>269</v>
      </c>
      <c r="D24" s="314" t="s">
        <v>105</v>
      </c>
      <c r="E24" s="57"/>
      <c r="F24" s="454" t="s">
        <v>272</v>
      </c>
      <c r="G24" s="52">
        <f>IF(D24="Si", 1.5, 0 )</f>
        <v>1.5</v>
      </c>
      <c r="H24" s="494">
        <f>SUM(G24:G26)</f>
        <v>4.5</v>
      </c>
    </row>
    <row r="25" spans="1:9" ht="50" x14ac:dyDescent="0.25">
      <c r="A25" s="453"/>
      <c r="B25" s="471"/>
      <c r="C25" s="43" t="s">
        <v>270</v>
      </c>
      <c r="D25" s="314" t="s">
        <v>105</v>
      </c>
      <c r="E25" s="77"/>
      <c r="F25" s="460"/>
      <c r="G25" s="53">
        <f>IF(D25="Si", 1.5, 0 )</f>
        <v>1.5</v>
      </c>
      <c r="H25" s="495"/>
    </row>
    <row r="26" spans="1:9" ht="62.5" x14ac:dyDescent="0.25">
      <c r="A26" s="453"/>
      <c r="B26" s="472"/>
      <c r="C26" s="74" t="s">
        <v>271</v>
      </c>
      <c r="D26" s="314" t="s">
        <v>105</v>
      </c>
      <c r="E26" s="78"/>
      <c r="F26" s="455"/>
      <c r="G26" s="73">
        <f>IF(D26="Si", 1.5, 0 )</f>
        <v>1.5</v>
      </c>
      <c r="H26" s="496"/>
    </row>
    <row r="27" spans="1:9" ht="62.5" x14ac:dyDescent="0.25">
      <c r="A27" s="453"/>
      <c r="B27" s="506" t="s">
        <v>243</v>
      </c>
      <c r="C27" s="43" t="s">
        <v>273</v>
      </c>
      <c r="D27" s="314" t="s">
        <v>105</v>
      </c>
      <c r="E27" s="57"/>
      <c r="F27" s="454" t="s">
        <v>275</v>
      </c>
      <c r="G27" s="52">
        <f>IF(D27="Si", 2, 0 )</f>
        <v>2</v>
      </c>
      <c r="H27" s="457">
        <f>SUM(G27:G28)</f>
        <v>4</v>
      </c>
    </row>
    <row r="28" spans="1:9" ht="50" x14ac:dyDescent="0.25">
      <c r="A28" s="453"/>
      <c r="B28" s="461"/>
      <c r="C28" s="43" t="s">
        <v>274</v>
      </c>
      <c r="D28" s="314" t="s">
        <v>105</v>
      </c>
      <c r="E28" s="57"/>
      <c r="F28" s="455"/>
      <c r="G28" s="52">
        <f>IF(D28="Si", 2, 0 )</f>
        <v>2</v>
      </c>
      <c r="H28" s="458"/>
    </row>
    <row r="29" spans="1:9" ht="54.5" x14ac:dyDescent="0.25">
      <c r="A29" s="453"/>
      <c r="B29" s="310" t="s">
        <v>244</v>
      </c>
      <c r="C29" s="43" t="s">
        <v>276</v>
      </c>
      <c r="D29" s="76" t="s">
        <v>105</v>
      </c>
      <c r="E29" s="57"/>
      <c r="F29" s="322" t="s">
        <v>277</v>
      </c>
      <c r="G29" s="52">
        <f>IF(D29="Si", 1, 0 )</f>
        <v>1</v>
      </c>
      <c r="H29" s="71">
        <f>SUM(G29:G29)</f>
        <v>1</v>
      </c>
    </row>
    <row r="30" spans="1:9" ht="162.5" x14ac:dyDescent="0.25">
      <c r="A30" s="453"/>
      <c r="B30" s="310" t="s">
        <v>245</v>
      </c>
      <c r="C30" s="43" t="s">
        <v>278</v>
      </c>
      <c r="D30" s="314" t="s">
        <v>105</v>
      </c>
      <c r="E30" s="57"/>
      <c r="F30" s="322" t="s">
        <v>279</v>
      </c>
      <c r="G30" s="52">
        <f>IF(D30="Si", 1.5, 0 )</f>
        <v>1.5</v>
      </c>
      <c r="H30" s="79">
        <f>IF(SUM(G30:G30)=0,0,1.5)</f>
        <v>1.5</v>
      </c>
    </row>
    <row r="31" spans="1:9" ht="63" customHeight="1" x14ac:dyDescent="0.25">
      <c r="A31" s="453"/>
      <c r="B31" s="470" t="s">
        <v>246</v>
      </c>
      <c r="C31" s="81" t="s">
        <v>280</v>
      </c>
      <c r="D31" s="314" t="s">
        <v>105</v>
      </c>
      <c r="E31" s="77"/>
      <c r="F31" s="315" t="s">
        <v>283</v>
      </c>
      <c r="G31" s="52">
        <f>IF(D31="Si", 3, 0 )</f>
        <v>3</v>
      </c>
      <c r="H31" s="507">
        <f>IF(D31="no",0,IF(G32=4,4,IF(G31=3,3,IF(G33=3,3))))</f>
        <v>4</v>
      </c>
    </row>
    <row r="32" spans="1:9" ht="62.5" x14ac:dyDescent="0.25">
      <c r="A32" s="453"/>
      <c r="B32" s="471"/>
      <c r="C32" s="80" t="s">
        <v>281</v>
      </c>
      <c r="D32" s="314" t="s">
        <v>105</v>
      </c>
      <c r="E32" s="77"/>
      <c r="F32" s="315" t="s">
        <v>284</v>
      </c>
      <c r="G32" s="52">
        <f>IF(D32="Si", 4, 0 )</f>
        <v>4</v>
      </c>
      <c r="H32" s="508"/>
    </row>
    <row r="33" spans="1:9" ht="175" x14ac:dyDescent="0.25">
      <c r="A33" s="453"/>
      <c r="B33" s="472"/>
      <c r="C33" s="81" t="s">
        <v>282</v>
      </c>
      <c r="D33" s="314" t="s">
        <v>105</v>
      </c>
      <c r="E33" s="83"/>
      <c r="F33" s="92" t="s">
        <v>285</v>
      </c>
      <c r="G33" s="52">
        <f>IF(D33="Si", 3, 0 )</f>
        <v>3</v>
      </c>
      <c r="H33" s="509"/>
    </row>
    <row r="34" spans="1:9" ht="112.5" x14ac:dyDescent="0.25">
      <c r="A34" s="453"/>
      <c r="B34" s="85" t="s">
        <v>247</v>
      </c>
      <c r="C34" s="58" t="s">
        <v>286</v>
      </c>
      <c r="D34" s="59" t="s">
        <v>288</v>
      </c>
      <c r="E34" s="60"/>
      <c r="F34" s="316" t="s">
        <v>287</v>
      </c>
      <c r="G34" s="69">
        <f>IF(D34="Almeno 50%", 5, IF(D34="Almeno 20%", 3, IF(D34="Almeno 10%",1)))</f>
        <v>5</v>
      </c>
      <c r="H34" s="86">
        <f>IF(G34=0,0,SUM(G34:G34))</f>
        <v>5</v>
      </c>
    </row>
    <row r="35" spans="1:9" ht="75" x14ac:dyDescent="0.25">
      <c r="A35" s="453"/>
      <c r="B35" s="461" t="s">
        <v>248</v>
      </c>
      <c r="C35" s="58" t="s">
        <v>289</v>
      </c>
      <c r="D35" s="59" t="s">
        <v>291</v>
      </c>
      <c r="E35" s="60"/>
      <c r="F35" s="455" t="s">
        <v>292</v>
      </c>
      <c r="G35" s="69">
        <f>IF(D35="Si (solo per riscaldare o raffreddare le stanze)",1.5,IF(D35="Si (solo per riscaldare l'acqua degli impianti sanitari)",1,IF(D35="Si (per tutto)",2.5, 0)))</f>
        <v>2.5</v>
      </c>
      <c r="H35" s="477">
        <f>IF(G35+G36&gt;3.5,3.5,G35+G36)</f>
        <v>3.5</v>
      </c>
    </row>
    <row r="36" spans="1:9" ht="62.5" x14ac:dyDescent="0.35">
      <c r="A36" s="453"/>
      <c r="B36" s="468"/>
      <c r="C36" s="43" t="s">
        <v>290</v>
      </c>
      <c r="D36" s="59" t="s">
        <v>291</v>
      </c>
      <c r="E36" s="57"/>
      <c r="F36" s="476"/>
      <c r="G36" s="69">
        <f>IF(D36="Si (solo per riscaldare o raffreddare le stanze)",2,IF(D36="Si (solo per riscaldare l'acqua degli impianti sanitari)",1.5,IF(D36="Si (per tutto)",3.5, 0)))</f>
        <v>3.5</v>
      </c>
      <c r="H36" s="478"/>
      <c r="I36" s="20"/>
    </row>
    <row r="37" spans="1:9" ht="55" thickBot="1" x14ac:dyDescent="0.3">
      <c r="A37" s="501"/>
      <c r="B37" s="88" t="s">
        <v>249</v>
      </c>
      <c r="C37" s="62" t="s">
        <v>293</v>
      </c>
      <c r="D37" s="90">
        <v>0</v>
      </c>
      <c r="E37" s="64"/>
      <c r="F37" s="65" t="s">
        <v>294</v>
      </c>
      <c r="G37" s="66">
        <f>IF(D37="Almeno 95%",1.5,IF(D37="Almeno 50%",1,0))</f>
        <v>0</v>
      </c>
      <c r="H37" s="89">
        <f>'Criteri facoltativi'!$G$37</f>
        <v>0</v>
      </c>
    </row>
    <row r="38" spans="1:9" ht="69" customHeight="1" thickTop="1" x14ac:dyDescent="0.25">
      <c r="A38" s="429" t="s">
        <v>126</v>
      </c>
      <c r="B38" s="517" t="s">
        <v>295</v>
      </c>
      <c r="C38" s="58" t="s">
        <v>304</v>
      </c>
      <c r="D38" s="314" t="s">
        <v>105</v>
      </c>
      <c r="E38" s="91"/>
      <c r="F38" s="316" t="s">
        <v>306</v>
      </c>
      <c r="G38" s="69">
        <f>IF(D38="Si", 2, 0 )</f>
        <v>2</v>
      </c>
      <c r="H38" s="518">
        <f>SUM(G38:G39)</f>
        <v>4</v>
      </c>
    </row>
    <row r="39" spans="1:9" ht="87.5" x14ac:dyDescent="0.25">
      <c r="A39" s="430"/>
      <c r="B39" s="466"/>
      <c r="C39" s="58" t="s">
        <v>305</v>
      </c>
      <c r="D39" s="314" t="s">
        <v>105</v>
      </c>
      <c r="E39" s="91"/>
      <c r="F39" s="316" t="s">
        <v>310</v>
      </c>
      <c r="G39" s="69">
        <f>IF(D39="Si", 2, 0 )</f>
        <v>2</v>
      </c>
      <c r="H39" s="458"/>
    </row>
    <row r="40" spans="1:9" ht="37.5" x14ac:dyDescent="0.25">
      <c r="A40" s="430"/>
      <c r="B40" s="465" t="s">
        <v>296</v>
      </c>
      <c r="C40" s="58" t="s">
        <v>307</v>
      </c>
      <c r="D40" s="314" t="s">
        <v>105</v>
      </c>
      <c r="E40" s="91"/>
      <c r="F40" s="316" t="s">
        <v>311</v>
      </c>
      <c r="G40" s="69">
        <f>IF(D40="Yes", 1.5, 0 )</f>
        <v>0</v>
      </c>
      <c r="H40" s="457">
        <f>SUM(G40:G42)</f>
        <v>3</v>
      </c>
    </row>
    <row r="41" spans="1:9" ht="37.5" x14ac:dyDescent="0.25">
      <c r="A41" s="430"/>
      <c r="B41" s="519"/>
      <c r="C41" s="58" t="s">
        <v>308</v>
      </c>
      <c r="D41" s="314" t="s">
        <v>105</v>
      </c>
      <c r="E41" s="91"/>
      <c r="F41" s="454" t="s">
        <v>312</v>
      </c>
      <c r="G41" s="69">
        <f>IF(D41="Si", 1.5, 0 )</f>
        <v>1.5</v>
      </c>
      <c r="H41" s="485"/>
    </row>
    <row r="42" spans="1:9" ht="50" x14ac:dyDescent="0.25">
      <c r="A42" s="430"/>
      <c r="B42" s="466"/>
      <c r="C42" s="43" t="s">
        <v>309</v>
      </c>
      <c r="D42" s="314" t="s">
        <v>105</v>
      </c>
      <c r="E42" s="57"/>
      <c r="F42" s="455"/>
      <c r="G42" s="52">
        <f>IF(D42="Si", 1.5, 0 )</f>
        <v>1.5</v>
      </c>
      <c r="H42" s="458"/>
    </row>
    <row r="43" spans="1:9" ht="67" x14ac:dyDescent="0.25">
      <c r="A43" s="430"/>
      <c r="B43" s="319" t="s">
        <v>297</v>
      </c>
      <c r="C43" s="43" t="s">
        <v>315</v>
      </c>
      <c r="D43" s="76" t="s">
        <v>105</v>
      </c>
      <c r="E43" s="57"/>
      <c r="F43" s="322" t="s">
        <v>313</v>
      </c>
      <c r="G43" s="52">
        <f>IF(D43="Si", 2.5, 0 )</f>
        <v>2.5</v>
      </c>
      <c r="H43" s="67">
        <f>G43</f>
        <v>2.5</v>
      </c>
    </row>
    <row r="44" spans="1:9" ht="37.5" x14ac:dyDescent="0.25">
      <c r="A44" s="430"/>
      <c r="B44" s="465" t="s">
        <v>298</v>
      </c>
      <c r="C44" s="93" t="s">
        <v>314</v>
      </c>
      <c r="D44" s="76" t="s">
        <v>105</v>
      </c>
      <c r="E44" s="57"/>
      <c r="F44" s="454" t="s">
        <v>317</v>
      </c>
      <c r="G44" s="52">
        <f>IF(D44="Si", 3, 0 )</f>
        <v>3</v>
      </c>
      <c r="H44" s="457">
        <f>IF(G44=3,3,IF(G45=3,3))</f>
        <v>3</v>
      </c>
    </row>
    <row r="45" spans="1:9" ht="37.5" x14ac:dyDescent="0.25">
      <c r="A45" s="430"/>
      <c r="B45" s="466"/>
      <c r="C45" s="93" t="s">
        <v>316</v>
      </c>
      <c r="D45" s="76" t="s">
        <v>105</v>
      </c>
      <c r="E45" s="57"/>
      <c r="F45" s="455"/>
      <c r="G45" s="52">
        <f>IF(D45="Si", 3, 0 )</f>
        <v>3</v>
      </c>
      <c r="H45" s="458"/>
    </row>
    <row r="46" spans="1:9" ht="62.5" x14ac:dyDescent="0.25">
      <c r="A46" s="430"/>
      <c r="B46" s="468" t="s">
        <v>299</v>
      </c>
      <c r="C46" s="43" t="s">
        <v>318</v>
      </c>
      <c r="D46" s="76" t="s">
        <v>105</v>
      </c>
      <c r="E46" s="57"/>
      <c r="F46" s="322" t="s">
        <v>320</v>
      </c>
      <c r="G46" s="52">
        <f>IF(D46="Si", 0.5, 0 )</f>
        <v>0.5</v>
      </c>
      <c r="H46" s="469">
        <f>IF(G47=1.5,1.5,IF(G46=0.5,0.5))</f>
        <v>1.5</v>
      </c>
    </row>
    <row r="47" spans="1:9" ht="50" x14ac:dyDescent="0.25">
      <c r="A47" s="430"/>
      <c r="B47" s="468"/>
      <c r="C47" s="43" t="s">
        <v>319</v>
      </c>
      <c r="D47" s="76" t="s">
        <v>105</v>
      </c>
      <c r="E47" s="57"/>
      <c r="F47" s="322" t="s">
        <v>321</v>
      </c>
      <c r="G47" s="52">
        <f>IF(D47="Si", 1.5, 0 )</f>
        <v>1.5</v>
      </c>
      <c r="H47" s="469"/>
    </row>
    <row r="48" spans="1:9" ht="87.5" x14ac:dyDescent="0.25">
      <c r="A48" s="430"/>
      <c r="B48" s="470" t="s">
        <v>300</v>
      </c>
      <c r="C48" s="43" t="s">
        <v>322</v>
      </c>
      <c r="D48" s="76" t="s">
        <v>105</v>
      </c>
      <c r="E48" s="57"/>
      <c r="F48" s="454" t="s">
        <v>325</v>
      </c>
      <c r="G48" s="69">
        <f>IF(D48="Si", 1, 0 )</f>
        <v>1</v>
      </c>
      <c r="H48" s="457">
        <f>IF(G50=1.5,(G48+G50),G49+G48)</f>
        <v>2.5</v>
      </c>
    </row>
    <row r="49" spans="1:8" ht="75" x14ac:dyDescent="0.25">
      <c r="A49" s="430"/>
      <c r="B49" s="471"/>
      <c r="C49" s="80" t="s">
        <v>323</v>
      </c>
      <c r="D49" s="76" t="s">
        <v>105</v>
      </c>
      <c r="E49" s="77"/>
      <c r="F49" s="460"/>
      <c r="G49" s="69">
        <f>IF(D49="Si", 0.5, 0)</f>
        <v>0.5</v>
      </c>
      <c r="H49" s="485"/>
    </row>
    <row r="50" spans="1:8" ht="66" customHeight="1" x14ac:dyDescent="0.25">
      <c r="A50" s="430"/>
      <c r="B50" s="472"/>
      <c r="C50" s="81" t="s">
        <v>324</v>
      </c>
      <c r="D50" s="76" t="s">
        <v>105</v>
      </c>
      <c r="E50" s="83"/>
      <c r="F50" s="484"/>
      <c r="G50" s="69">
        <f>IF(D50="Si", 1.5, 0 )</f>
        <v>1.5</v>
      </c>
      <c r="H50" s="483"/>
    </row>
    <row r="51" spans="1:8" ht="63.75" customHeight="1" x14ac:dyDescent="0.25">
      <c r="A51" s="430"/>
      <c r="B51" s="461" t="s">
        <v>301</v>
      </c>
      <c r="C51" s="58" t="s">
        <v>326</v>
      </c>
      <c r="D51" s="76" t="s">
        <v>105</v>
      </c>
      <c r="E51" s="60"/>
      <c r="F51" s="459" t="s">
        <v>329</v>
      </c>
      <c r="G51" s="69">
        <f>IF(D51="Si", 1, 0 )</f>
        <v>1</v>
      </c>
      <c r="H51" s="463">
        <f>SUM(G51:G53)</f>
        <v>3</v>
      </c>
    </row>
    <row r="52" spans="1:8" ht="38" thickBot="1" x14ac:dyDescent="0.3">
      <c r="A52" s="430"/>
      <c r="B52" s="461"/>
      <c r="C52" s="58" t="s">
        <v>327</v>
      </c>
      <c r="D52" s="76" t="s">
        <v>105</v>
      </c>
      <c r="E52" s="60"/>
      <c r="F52" s="460"/>
      <c r="G52" s="69">
        <f>IF(D52="Si", 1, 0 )</f>
        <v>1</v>
      </c>
      <c r="H52" s="463"/>
    </row>
    <row r="53" spans="1:8" ht="38" thickTop="1" x14ac:dyDescent="0.25">
      <c r="A53" s="430"/>
      <c r="B53" s="462"/>
      <c r="C53" s="58" t="s">
        <v>328</v>
      </c>
      <c r="D53" s="313" t="s">
        <v>105</v>
      </c>
      <c r="E53" s="57"/>
      <c r="F53" s="455"/>
      <c r="G53" s="52">
        <f>IF(D53="Si", 1, 0 )</f>
        <v>1</v>
      </c>
      <c r="H53" s="464"/>
    </row>
    <row r="54" spans="1:8" ht="62.5" x14ac:dyDescent="0.25">
      <c r="A54" s="430"/>
      <c r="B54" s="465" t="s">
        <v>302</v>
      </c>
      <c r="C54" s="43" t="s">
        <v>330</v>
      </c>
      <c r="D54" s="82" t="s">
        <v>105</v>
      </c>
      <c r="E54" s="57"/>
      <c r="F54" s="454" t="s">
        <v>332</v>
      </c>
      <c r="G54" s="52">
        <f>IF(D54="Si", 1.5, 0 )</f>
        <v>1.5</v>
      </c>
      <c r="H54" s="467">
        <f>IF(G54=1.5,1.5, IF(G55=1.5,1.5))</f>
        <v>1.5</v>
      </c>
    </row>
    <row r="55" spans="1:8" ht="69" customHeight="1" x14ac:dyDescent="0.25">
      <c r="A55" s="430"/>
      <c r="B55" s="466"/>
      <c r="C55" s="43" t="s">
        <v>331</v>
      </c>
      <c r="D55" s="314" t="s">
        <v>105</v>
      </c>
      <c r="E55" s="57"/>
      <c r="F55" s="455"/>
      <c r="G55" s="52">
        <f>IF(D55="Si", 1.5, 0 )</f>
        <v>1.5</v>
      </c>
      <c r="H55" s="463"/>
    </row>
    <row r="56" spans="1:8" ht="104.25" customHeight="1" thickBot="1" x14ac:dyDescent="0.3">
      <c r="A56" s="431"/>
      <c r="B56" s="87" t="s">
        <v>303</v>
      </c>
      <c r="C56" s="94" t="s">
        <v>333</v>
      </c>
      <c r="D56" s="134" t="s">
        <v>177</v>
      </c>
      <c r="E56" s="135"/>
      <c r="F56" s="125" t="s">
        <v>334</v>
      </c>
      <c r="G56" s="130">
        <f>IF(D56="Si esclusivamente specie autoctone",2,IF(D56="Si specie autoctone e/o esotiche non invasive",1.5,IF(D56="Si esclusivamente specie esotiche non invasive",1, IF(D56="Si assenza di specie esotiche invasive di rilevanza Unionale", 0.5,0))))</f>
        <v>0</v>
      </c>
      <c r="H56" s="126">
        <f>G56</f>
        <v>0</v>
      </c>
    </row>
    <row r="57" spans="1:8" ht="168" customHeight="1" thickTop="1" x14ac:dyDescent="0.3">
      <c r="A57" s="417" t="s">
        <v>136</v>
      </c>
      <c r="B57" s="319" t="s">
        <v>335</v>
      </c>
      <c r="C57" s="80" t="s">
        <v>345</v>
      </c>
      <c r="D57" s="123" t="s">
        <v>19</v>
      </c>
      <c r="E57" s="104"/>
      <c r="F57" s="322" t="s">
        <v>344</v>
      </c>
      <c r="G57" s="52">
        <f>IF(D57=0,0,IF(D57=1,0.5,IF(D57 =2,1,IF(D57 =3,1.5,2))))</f>
        <v>2</v>
      </c>
      <c r="H57" s="67">
        <f t="shared" ref="H57:H62" si="0">G57</f>
        <v>2</v>
      </c>
    </row>
    <row r="58" spans="1:8" ht="147" customHeight="1" x14ac:dyDescent="0.3">
      <c r="A58" s="418"/>
      <c r="B58" s="319" t="s">
        <v>336</v>
      </c>
      <c r="C58" s="98" t="s">
        <v>346</v>
      </c>
      <c r="D58" s="95" t="s">
        <v>19</v>
      </c>
      <c r="E58" s="104"/>
      <c r="F58" s="322" t="s">
        <v>347</v>
      </c>
      <c r="G58" s="52">
        <f>IF(D58=0,0,IF(D58=1,1,IF(D58 =2,2,IF(D58 =3,3,4))))</f>
        <v>4</v>
      </c>
      <c r="H58" s="67">
        <f t="shared" si="0"/>
        <v>4</v>
      </c>
    </row>
    <row r="59" spans="1:8" ht="42" x14ac:dyDescent="0.25">
      <c r="A59" s="418"/>
      <c r="B59" s="320" t="s">
        <v>337</v>
      </c>
      <c r="C59" s="43" t="s">
        <v>348</v>
      </c>
      <c r="D59" s="95" t="s">
        <v>21</v>
      </c>
      <c r="E59" s="57"/>
      <c r="F59" s="322" t="s">
        <v>349</v>
      </c>
      <c r="G59" s="52">
        <f>IF(D59="≥50%",1,IF(D59="≥70%",2,0))</f>
        <v>2</v>
      </c>
      <c r="H59" s="67">
        <f t="shared" si="0"/>
        <v>2</v>
      </c>
    </row>
    <row r="60" spans="1:8" ht="145.5" customHeight="1" x14ac:dyDescent="0.25">
      <c r="A60" s="418"/>
      <c r="B60" s="99" t="s">
        <v>338</v>
      </c>
      <c r="C60" s="98" t="s">
        <v>350</v>
      </c>
      <c r="D60" s="95">
        <v>3</v>
      </c>
      <c r="E60" s="105"/>
      <c r="F60" s="322" t="s">
        <v>347</v>
      </c>
      <c r="G60" s="52">
        <f>IF(D60=0,0,IF(D60=1,0.5,IF(D60 =2,1,IF(D60 =3,1.5,2))))</f>
        <v>1.5</v>
      </c>
      <c r="H60" s="96">
        <f t="shared" si="0"/>
        <v>1.5</v>
      </c>
    </row>
    <row r="61" spans="1:8" ht="54.5" x14ac:dyDescent="0.25">
      <c r="A61" s="418"/>
      <c r="B61" s="319" t="s">
        <v>339</v>
      </c>
      <c r="C61" s="43" t="s">
        <v>351</v>
      </c>
      <c r="D61" s="313" t="s">
        <v>105</v>
      </c>
      <c r="E61" s="57"/>
      <c r="F61" s="322" t="s">
        <v>352</v>
      </c>
      <c r="G61" s="52">
        <f>IF(D61="Si", 1.5, 0 )</f>
        <v>1.5</v>
      </c>
      <c r="H61" s="67">
        <f t="shared" si="0"/>
        <v>1.5</v>
      </c>
    </row>
    <row r="62" spans="1:8" ht="75" x14ac:dyDescent="0.25">
      <c r="A62" s="418"/>
      <c r="B62" s="101" t="s">
        <v>340</v>
      </c>
      <c r="C62" s="80" t="s">
        <v>353</v>
      </c>
      <c r="D62" s="76" t="s">
        <v>105</v>
      </c>
      <c r="E62" s="77"/>
      <c r="F62" s="317" t="s">
        <v>354</v>
      </c>
      <c r="G62" s="53">
        <f>IF(D62="Si", 1, 0 )</f>
        <v>1</v>
      </c>
      <c r="H62" s="106">
        <f t="shared" si="0"/>
        <v>1</v>
      </c>
    </row>
    <row r="63" spans="1:8" ht="69.75" customHeight="1" x14ac:dyDescent="0.25">
      <c r="A63" s="456"/>
      <c r="B63" s="510" t="s">
        <v>341</v>
      </c>
      <c r="C63" s="107" t="s">
        <v>355</v>
      </c>
      <c r="D63" s="313" t="s">
        <v>105</v>
      </c>
      <c r="E63" s="114"/>
      <c r="F63" s="486" t="s">
        <v>357</v>
      </c>
      <c r="G63" s="108">
        <f>IF(D63="Si", 1, 0 )</f>
        <v>1</v>
      </c>
      <c r="H63" s="513">
        <f>SUM(G63:G64)</f>
        <v>2</v>
      </c>
    </row>
    <row r="64" spans="1:8" ht="62.5" x14ac:dyDescent="0.25">
      <c r="A64" s="456"/>
      <c r="B64" s="510"/>
      <c r="C64" s="107" t="s">
        <v>356</v>
      </c>
      <c r="D64" s="313" t="s">
        <v>105</v>
      </c>
      <c r="E64" s="111"/>
      <c r="F64" s="487"/>
      <c r="G64" s="108">
        <f>IF(D64="Si", 1, 0 )</f>
        <v>1</v>
      </c>
      <c r="H64" s="514"/>
    </row>
    <row r="65" spans="1:9" ht="75" x14ac:dyDescent="0.25">
      <c r="A65" s="418"/>
      <c r="B65" s="318" t="s">
        <v>342</v>
      </c>
      <c r="C65" s="100" t="s">
        <v>358</v>
      </c>
      <c r="D65" s="112" t="s">
        <v>20</v>
      </c>
      <c r="E65" s="113"/>
      <c r="F65" s="322" t="s">
        <v>349</v>
      </c>
      <c r="G65" s="109">
        <f>IF(D65="≥2",2,IF(D65=1,1, 0 ))</f>
        <v>2</v>
      </c>
      <c r="H65" s="110">
        <f>SUM(G65:G65)</f>
        <v>2</v>
      </c>
    </row>
    <row r="66" spans="1:9" ht="62.5" x14ac:dyDescent="0.25">
      <c r="A66" s="418"/>
      <c r="B66" s="511" t="s">
        <v>343</v>
      </c>
      <c r="C66" s="102" t="s">
        <v>359</v>
      </c>
      <c r="D66" s="313" t="s">
        <v>105</v>
      </c>
      <c r="E66" s="114"/>
      <c r="F66" s="127" t="s">
        <v>361</v>
      </c>
      <c r="G66" s="108">
        <f>IF(D66="Si", 1, 0 )</f>
        <v>1</v>
      </c>
      <c r="H66" s="515">
        <f>IF(D66="no",0,SUM(G66:G67))</f>
        <v>3</v>
      </c>
    </row>
    <row r="67" spans="1:9" ht="90.75" customHeight="1" thickBot="1" x14ac:dyDescent="0.3">
      <c r="A67" s="419"/>
      <c r="B67" s="512"/>
      <c r="C67" s="103" t="s">
        <v>360</v>
      </c>
      <c r="D67" s="134" t="s">
        <v>105</v>
      </c>
      <c r="E67" s="332"/>
      <c r="F67" s="323" t="s">
        <v>362</v>
      </c>
      <c r="G67" s="115">
        <f>IF(D67="Si", 2, 0 )</f>
        <v>2</v>
      </c>
      <c r="H67" s="516"/>
    </row>
    <row r="68" spans="1:9" ht="55" thickTop="1" x14ac:dyDescent="0.25">
      <c r="A68" s="408" t="s">
        <v>147</v>
      </c>
      <c r="B68" s="319" t="s">
        <v>363</v>
      </c>
      <c r="C68" s="43" t="s">
        <v>371</v>
      </c>
      <c r="D68" s="313" t="s">
        <v>105</v>
      </c>
      <c r="E68" s="331"/>
      <c r="F68" s="322" t="s">
        <v>372</v>
      </c>
      <c r="G68" s="116">
        <f>IF(D68="Si", 1, 0 )</f>
        <v>1</v>
      </c>
      <c r="H68" s="67">
        <f>G68</f>
        <v>1</v>
      </c>
    </row>
    <row r="69" spans="1:9" ht="62.5" x14ac:dyDescent="0.25">
      <c r="A69" s="408"/>
      <c r="B69" s="465" t="s">
        <v>364</v>
      </c>
      <c r="C69" s="58" t="s">
        <v>373</v>
      </c>
      <c r="D69" s="123">
        <v>2</v>
      </c>
      <c r="E69" s="128"/>
      <c r="F69" s="454" t="s">
        <v>374</v>
      </c>
      <c r="G69" s="474">
        <f>IF(D69=0,0,IF(D69=1,0.5,IF(D69 =2,1,IF(D69 =3,1.5,2))))</f>
        <v>1</v>
      </c>
      <c r="H69" s="457">
        <f>IF(D70="no",0,G69)</f>
        <v>0</v>
      </c>
    </row>
    <row r="70" spans="1:9" ht="37.5" x14ac:dyDescent="0.25">
      <c r="A70" s="408"/>
      <c r="B70" s="473"/>
      <c r="C70" s="58" t="s">
        <v>375</v>
      </c>
      <c r="D70" s="313" t="s">
        <v>17</v>
      </c>
      <c r="E70" s="129"/>
      <c r="F70" s="455"/>
      <c r="G70" s="475"/>
      <c r="H70" s="483"/>
    </row>
    <row r="71" spans="1:9" ht="63.65" customHeight="1" x14ac:dyDescent="0.25">
      <c r="A71" s="408"/>
      <c r="B71" s="321" t="s">
        <v>365</v>
      </c>
      <c r="C71" s="43" t="s">
        <v>376</v>
      </c>
      <c r="D71" s="313" t="s">
        <v>17</v>
      </c>
      <c r="E71" s="60"/>
      <c r="F71" s="322" t="s">
        <v>377</v>
      </c>
      <c r="G71" s="69">
        <f>IF(D71="Si", 1, 0 )</f>
        <v>0</v>
      </c>
      <c r="H71" s="96">
        <f>G71</f>
        <v>0</v>
      </c>
    </row>
    <row r="72" spans="1:9" ht="50" x14ac:dyDescent="0.25">
      <c r="A72" s="408"/>
      <c r="B72" s="470" t="s">
        <v>366</v>
      </c>
      <c r="C72" s="43" t="s">
        <v>378</v>
      </c>
      <c r="D72" s="133" t="s">
        <v>20</v>
      </c>
      <c r="E72" s="132"/>
      <c r="F72" s="454" t="s">
        <v>380</v>
      </c>
      <c r="G72" s="52">
        <f>IF(D72=1, 1,IF(D72="≥2",2,0))</f>
        <v>2</v>
      </c>
      <c r="H72" s="492">
        <f>G72+G73</f>
        <v>2.5</v>
      </c>
    </row>
    <row r="73" spans="1:9" ht="51" customHeight="1" x14ac:dyDescent="0.3">
      <c r="A73" s="408"/>
      <c r="B73" s="471"/>
      <c r="C73" s="43" t="s">
        <v>379</v>
      </c>
      <c r="D73" s="313" t="s">
        <v>105</v>
      </c>
      <c r="E73" s="104"/>
      <c r="F73" s="455"/>
      <c r="G73" s="52">
        <f>IF(D73="Si", 0.5, 0)</f>
        <v>0.5</v>
      </c>
      <c r="H73" s="493"/>
    </row>
    <row r="74" spans="1:9" ht="62.5" x14ac:dyDescent="0.25">
      <c r="A74" s="408"/>
      <c r="B74" s="319" t="s">
        <v>367</v>
      </c>
      <c r="C74" s="43" t="s">
        <v>381</v>
      </c>
      <c r="D74" s="313" t="s">
        <v>105</v>
      </c>
      <c r="E74" s="57"/>
      <c r="F74" s="322" t="s">
        <v>377</v>
      </c>
      <c r="G74" s="52">
        <f>IF(D74="Si", 1, 0 )</f>
        <v>1</v>
      </c>
      <c r="H74" s="67">
        <f>G74</f>
        <v>1</v>
      </c>
    </row>
    <row r="75" spans="1:9" ht="75" x14ac:dyDescent="0.25">
      <c r="A75" s="408"/>
      <c r="B75" s="470" t="s">
        <v>368</v>
      </c>
      <c r="C75" s="43" t="s">
        <v>382</v>
      </c>
      <c r="D75" s="313" t="s">
        <v>105</v>
      </c>
      <c r="E75" s="57"/>
      <c r="F75" s="454" t="s">
        <v>385</v>
      </c>
      <c r="G75" s="52">
        <f>IF(D75="Si", 1, 0 )</f>
        <v>1</v>
      </c>
      <c r="H75" s="488">
        <f>G75+G76+G77</f>
        <v>4</v>
      </c>
    </row>
    <row r="76" spans="1:9" ht="25" x14ac:dyDescent="0.25">
      <c r="A76" s="408"/>
      <c r="B76" s="471"/>
      <c r="C76" s="43" t="s">
        <v>383</v>
      </c>
      <c r="D76" s="313" t="s">
        <v>105</v>
      </c>
      <c r="E76" s="57"/>
      <c r="F76" s="455"/>
      <c r="G76" s="52">
        <f>IF(D76="Si", 1, 0 )</f>
        <v>1</v>
      </c>
      <c r="H76" s="489"/>
    </row>
    <row r="77" spans="1:9" ht="112.5" x14ac:dyDescent="0.25">
      <c r="A77" s="408"/>
      <c r="B77" s="461"/>
      <c r="C77" s="44" t="s">
        <v>384</v>
      </c>
      <c r="D77" s="313" t="s">
        <v>387</v>
      </c>
      <c r="E77" s="57"/>
      <c r="F77" s="322" t="s">
        <v>386</v>
      </c>
      <c r="G77" s="52">
        <f>IF(D77="Almeno 4",2,IF(D77= "Almeno 2",1,0))</f>
        <v>2</v>
      </c>
      <c r="H77" s="490"/>
      <c r="I77" s="131"/>
    </row>
    <row r="78" spans="1:9" ht="45.75" customHeight="1" x14ac:dyDescent="0.25">
      <c r="A78" s="408"/>
      <c r="B78" s="319" t="s">
        <v>369</v>
      </c>
      <c r="C78" s="43" t="s">
        <v>388</v>
      </c>
      <c r="D78" s="313" t="s">
        <v>105</v>
      </c>
      <c r="E78" s="57"/>
      <c r="F78" s="322" t="s">
        <v>389</v>
      </c>
      <c r="G78" s="52">
        <f>IF(D78="Si", 2, 0 )</f>
        <v>2</v>
      </c>
      <c r="H78" s="67">
        <f>G78</f>
        <v>2</v>
      </c>
    </row>
    <row r="79" spans="1:9" ht="92.5" customHeight="1" thickBot="1" x14ac:dyDescent="0.3">
      <c r="A79" s="408"/>
      <c r="B79" s="479" t="s">
        <v>370</v>
      </c>
      <c r="C79" s="44" t="s">
        <v>390</v>
      </c>
      <c r="D79" s="313" t="s">
        <v>393</v>
      </c>
      <c r="E79" s="57"/>
      <c r="F79" s="454" t="s">
        <v>392</v>
      </c>
      <c r="G79" s="52">
        <f>IF(D79="Quattro o più azioni ambientali",2,IF(D79="Tre azioni ambientali",1.5,IF(D79="Due azioni ambientali",1,IF(D79="Una azione ambientale",0.5,0))))</f>
        <v>0.5</v>
      </c>
      <c r="H79" s="481">
        <f>SUM(G79:G80)</f>
        <v>1</v>
      </c>
    </row>
    <row r="80" spans="1:9" ht="76.5" customHeight="1" thickTop="1" thickBot="1" x14ac:dyDescent="0.3">
      <c r="A80" s="408"/>
      <c r="B80" s="480"/>
      <c r="C80" s="333" t="s">
        <v>391</v>
      </c>
      <c r="D80" s="63" t="s">
        <v>394</v>
      </c>
      <c r="E80" s="295"/>
      <c r="F80" s="491"/>
      <c r="G80" s="66">
        <f>IF(D80="Due o più azioni sociali",1, IF(D80="Una azione sociale",0.5,0))</f>
        <v>0.5</v>
      </c>
      <c r="H80" s="482"/>
    </row>
    <row r="81" spans="1:7" ht="27" customHeight="1" thickTop="1" thickBot="1" x14ac:dyDescent="0.5">
      <c r="A81" s="9"/>
      <c r="B81" s="396" t="s">
        <v>157</v>
      </c>
      <c r="C81" s="396"/>
      <c r="D81" s="396"/>
      <c r="E81" s="19"/>
      <c r="F81" s="19"/>
      <c r="G81" s="19"/>
    </row>
    <row r="82" spans="1:7" ht="50.15" customHeight="1" x14ac:dyDescent="0.25">
      <c r="A82" s="9"/>
      <c r="B82" s="292" t="s">
        <v>69</v>
      </c>
      <c r="C82" s="362"/>
      <c r="D82" s="364"/>
      <c r="E82" s="19"/>
      <c r="F82" s="19"/>
      <c r="G82" s="19"/>
    </row>
    <row r="83" spans="1:7" ht="50.15" customHeight="1" x14ac:dyDescent="0.25">
      <c r="A83" s="9"/>
      <c r="B83" s="293" t="s">
        <v>70</v>
      </c>
      <c r="C83" s="365"/>
      <c r="D83" s="367"/>
      <c r="E83" s="12"/>
      <c r="F83" s="12"/>
      <c r="G83" s="19"/>
    </row>
    <row r="84" spans="1:7" ht="50.15" customHeight="1" x14ac:dyDescent="0.25">
      <c r="A84" s="9"/>
      <c r="B84" s="293" t="s">
        <v>71</v>
      </c>
      <c r="C84" s="365"/>
      <c r="D84" s="367"/>
      <c r="E84" s="12"/>
      <c r="F84" s="12"/>
      <c r="G84" s="19"/>
    </row>
    <row r="85" spans="1:7" ht="50.15" customHeight="1" thickBot="1" x14ac:dyDescent="0.3">
      <c r="A85" s="9"/>
      <c r="B85" s="294" t="s">
        <v>72</v>
      </c>
      <c r="C85" s="341"/>
      <c r="D85" s="343"/>
      <c r="E85" s="12"/>
      <c r="F85" s="12"/>
      <c r="G85" s="19"/>
    </row>
    <row r="86" spans="1:7" ht="12.5" x14ac:dyDescent="0.25">
      <c r="A86" s="19"/>
      <c r="B86" s="19"/>
      <c r="C86" s="19"/>
      <c r="D86" s="19"/>
      <c r="E86" s="19"/>
      <c r="F86" s="19"/>
      <c r="G86" s="19"/>
    </row>
    <row r="87" spans="1:7" ht="12.5" x14ac:dyDescent="0.25">
      <c r="A87" s="19"/>
      <c r="B87" s="19"/>
      <c r="C87" s="19"/>
      <c r="D87" s="19"/>
      <c r="E87" s="19"/>
      <c r="F87" s="19"/>
      <c r="G87" s="19"/>
    </row>
    <row r="88" spans="1:7" ht="12.5" x14ac:dyDescent="0.25">
      <c r="A88" s="19"/>
      <c r="B88" s="19"/>
      <c r="C88" s="19"/>
      <c r="D88" s="19"/>
      <c r="E88" s="19"/>
      <c r="F88" s="19"/>
      <c r="G88" s="19"/>
    </row>
    <row r="89" spans="1:7" ht="12.5" x14ac:dyDescent="0.25">
      <c r="A89" s="19"/>
      <c r="B89" s="19"/>
      <c r="C89" s="19"/>
      <c r="D89" s="19"/>
      <c r="E89" s="19"/>
      <c r="F89" s="19"/>
      <c r="G89" s="19"/>
    </row>
    <row r="90" spans="1:7" ht="12.5" x14ac:dyDescent="0.25">
      <c r="A90" s="19"/>
      <c r="B90" s="19"/>
      <c r="C90" s="19"/>
      <c r="D90" s="19"/>
      <c r="E90" s="19"/>
      <c r="F90" s="19"/>
      <c r="G90" s="19"/>
    </row>
    <row r="91" spans="1:7" ht="12.5" x14ac:dyDescent="0.25">
      <c r="A91" s="19"/>
      <c r="B91" s="19"/>
      <c r="C91" s="19"/>
      <c r="D91" s="19"/>
      <c r="E91" s="19"/>
      <c r="F91" s="19"/>
      <c r="G91" s="19"/>
    </row>
    <row r="92" spans="1:7" ht="12.5" x14ac:dyDescent="0.25">
      <c r="A92" s="19"/>
      <c r="B92" s="19"/>
      <c r="C92" s="19"/>
      <c r="D92" s="19"/>
      <c r="E92" s="19"/>
      <c r="F92" s="19"/>
      <c r="G92" s="19"/>
    </row>
    <row r="93" spans="1:7" ht="12.5" x14ac:dyDescent="0.25">
      <c r="A93" s="19"/>
      <c r="B93" s="19"/>
      <c r="C93" s="19"/>
      <c r="D93" s="19"/>
      <c r="E93" s="19"/>
      <c r="F93" s="19"/>
      <c r="G93" s="19"/>
    </row>
    <row r="94" spans="1:7" ht="12.5" x14ac:dyDescent="0.25">
      <c r="A94" s="19"/>
      <c r="B94" s="19"/>
      <c r="C94" s="19"/>
      <c r="D94" s="19"/>
      <c r="E94" s="19"/>
      <c r="F94" s="19"/>
      <c r="G94" s="19"/>
    </row>
  </sheetData>
  <sheetProtection selectLockedCells="1" selectUnlockedCells="1"/>
  <customSheetViews>
    <customSheetView guid="{B57AFC39-7BC2-4CBD-A0A8-87008E0DB765}" scale="85" topLeftCell="A68">
      <selection activeCell="E68" sqref="E68"/>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1"/>
      <headerFooter alignWithMargins="0">
        <oddHeader>&amp;C&amp;"Tahoma,Predeterminado"&amp;32ONLY ADVISORY</oddHeader>
        <oddFooter>&amp;CPagina &amp;P</oddFooter>
      </headerFooter>
    </customSheetView>
    <customSheetView guid="{E0F1947B-DBB1-4302-8ABF-0F9B5D68BCD9}" scale="85" topLeftCell="A31">
      <selection activeCell="C34" sqref="C34"/>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r:id="rId2"/>
      <headerFooter alignWithMargins="0">
        <oddHeader>&amp;C&amp;"Tahoma,Predeterminado"&amp;32ONLY ADVISORY</oddHeader>
        <oddFooter>&amp;CPagina &amp;P</oddFooter>
      </headerFooter>
    </customSheetView>
  </customSheetViews>
  <mergeCells count="75">
    <mergeCell ref="B14:B16"/>
    <mergeCell ref="H14:H16"/>
    <mergeCell ref="B19:B20"/>
    <mergeCell ref="B22:B23"/>
    <mergeCell ref="H22:H23"/>
    <mergeCell ref="H19:H20"/>
    <mergeCell ref="F19:F20"/>
    <mergeCell ref="B63:B64"/>
    <mergeCell ref="B66:B67"/>
    <mergeCell ref="H63:H64"/>
    <mergeCell ref="H66:H67"/>
    <mergeCell ref="B38:B39"/>
    <mergeCell ref="H38:H39"/>
    <mergeCell ref="B40:B42"/>
    <mergeCell ref="H40:H42"/>
    <mergeCell ref="B44:B45"/>
    <mergeCell ref="H27:H28"/>
    <mergeCell ref="B31:B33"/>
    <mergeCell ref="B27:B28"/>
    <mergeCell ref="H31:H33"/>
    <mergeCell ref="F27:F28"/>
    <mergeCell ref="H24:H26"/>
    <mergeCell ref="B24:B26"/>
    <mergeCell ref="F24:F26"/>
    <mergeCell ref="A1:G1"/>
    <mergeCell ref="A2:F2"/>
    <mergeCell ref="G2:H2"/>
    <mergeCell ref="A4:A13"/>
    <mergeCell ref="B4:B6"/>
    <mergeCell ref="H4:H6"/>
    <mergeCell ref="B7:B9"/>
    <mergeCell ref="H7:H9"/>
    <mergeCell ref="A14:A37"/>
    <mergeCell ref="B11:B12"/>
    <mergeCell ref="F11:F12"/>
    <mergeCell ref="H11:H12"/>
    <mergeCell ref="B35:B36"/>
    <mergeCell ref="F35:F36"/>
    <mergeCell ref="H35:H36"/>
    <mergeCell ref="B75:B77"/>
    <mergeCell ref="B79:B80"/>
    <mergeCell ref="H79:H80"/>
    <mergeCell ref="H69:H70"/>
    <mergeCell ref="B72:B73"/>
    <mergeCell ref="F41:F42"/>
    <mergeCell ref="F44:F45"/>
    <mergeCell ref="F48:F50"/>
    <mergeCell ref="H48:H50"/>
    <mergeCell ref="F63:F64"/>
    <mergeCell ref="H75:H77"/>
    <mergeCell ref="F75:F76"/>
    <mergeCell ref="F79:F80"/>
    <mergeCell ref="H72:H73"/>
    <mergeCell ref="A38:A56"/>
    <mergeCell ref="A57:A67"/>
    <mergeCell ref="A68:A80"/>
    <mergeCell ref="H44:H45"/>
    <mergeCell ref="F51:F53"/>
    <mergeCell ref="B51:B53"/>
    <mergeCell ref="H51:H53"/>
    <mergeCell ref="B54:B55"/>
    <mergeCell ref="F54:F55"/>
    <mergeCell ref="H54:H55"/>
    <mergeCell ref="B46:B47"/>
    <mergeCell ref="H46:H47"/>
    <mergeCell ref="B48:B50"/>
    <mergeCell ref="B69:B70"/>
    <mergeCell ref="F69:F70"/>
    <mergeCell ref="G69:G70"/>
    <mergeCell ref="C83:D83"/>
    <mergeCell ref="C84:D84"/>
    <mergeCell ref="C85:D85"/>
    <mergeCell ref="F72:F73"/>
    <mergeCell ref="B81:D81"/>
    <mergeCell ref="C82:D82"/>
  </mergeCells>
  <dataValidations count="21">
    <dataValidation type="list" operator="equal" allowBlank="1" sqref="D77">
      <formula1>"Nessuno,Almeno 2,Almeno 4"</formula1>
    </dataValidation>
    <dataValidation type="list" operator="equal" allowBlank="1" showErrorMessage="1" sqref="D79">
      <formula1>"Nessuna,Una azione ambientale,Due azioni ambientali, Tre azioni ambientali, Quattro o più azioni ambientali"</formula1>
    </dataValidation>
    <dataValidation type="list" operator="equal" allowBlank="1" showErrorMessage="1" sqref="D80">
      <formula1>"Nessuna,Una azione sociale,Due o più azioni sociali"</formula1>
    </dataValidation>
    <dataValidation type="list" operator="equal" allowBlank="1" sqref="D57:D58 D60 D69">
      <formula1>"0,1,2,3,≥4"</formula1>
    </dataValidation>
    <dataValidation type="list" operator="equal" sqref="D56">
      <formula1>"Si assenza di specie esotiche invasive di rilevanza Unionale, Si esclusivamente specie esotiche non invasive, Si specie autoctone e/o esotiche non invasive, Si esclusivamente specie autoctone, No, Non applicabile"</formula1>
    </dataValidation>
    <dataValidation type="list" operator="equal" sqref="D59">
      <formula1>"No, ≥50%, ≥70%"</formula1>
    </dataValidation>
    <dataValidation type="list" operator="equal" sqref="D65">
      <formula1>"No, 1, ≥2"</formula1>
    </dataValidation>
    <dataValidation type="list" operator="equal" allowBlank="1" showErrorMessage="1" sqref="D72">
      <formula1>"0,1,≥2"</formula1>
    </dataValidation>
    <dataValidation type="list" operator="equal" allowBlank="1" sqref="D37">
      <formula1>"0%,Almeno 50%, Almeno 95%, Non applicabile"</formula1>
    </dataValidation>
    <dataValidation type="list" operator="equal" sqref="D21">
      <formula1>"0,1,2,&gt;2,"</formula1>
      <formula2>0</formula2>
    </dataValidation>
    <dataValidation type="list" operator="equal" allowBlank="1" sqref="D17">
      <formula1>"0%,15%,30%"</formula1>
    </dataValidation>
    <dataValidation type="list" operator="equal" allowBlank="1" sqref="D34">
      <formula1>"Almeno 10%, Almeno 20%, Almeno 50%"</formula1>
    </dataValidation>
    <dataValidation type="list" operator="equal" allowBlank="1" sqref="D13">
      <formula1>"0,1,2,&gt;2,"</formula1>
    </dataValidation>
    <dataValidation type="list" operator="equal" sqref="D20">
      <formula1>"0,1,2,3,4,&gt;4,"</formula1>
    </dataValidation>
    <dataValidation type="list" operator="equal" allowBlank="1" sqref="D10">
      <formula1>"0,1,2"</formula1>
    </dataValidation>
    <dataValidation type="list" operator="equal" sqref="D19">
      <formula1>"0,1,2,3,4,5,6,7,8"</formula1>
    </dataValidation>
    <dataValidation type="list" operator="equal" sqref="D4:D9 D11:D12 D14:D16 D22:D28 D30:D33 D38:D42 D54:D55">
      <formula1>"Si, No"</formula1>
    </dataValidation>
    <dataValidation type="list" operator="equal" sqref="D18 D76 D78">
      <formula1>"Si,No,Non applicabile"</formula1>
    </dataValidation>
    <dataValidation type="list" operator="equal" sqref="D29 D43:D53 D62 D66:D67">
      <formula1>"Si,No, Non applicabile"</formula1>
    </dataValidation>
    <dataValidation type="list" operator="equal" sqref="D35:D36">
      <formula1>"Si (solo per riscaldare o raffreddare le stanze), Si (solo per riscaldare l'acqua degli impianti sanitari), Si (per tutto),No"</formula1>
    </dataValidation>
    <dataValidation type="list" operator="equal" sqref="D61 D63:D64 D68 D70:D71 D73:D75">
      <formula1>"Si,No"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r:id="rId3"/>
  <headerFooter alignWithMargins="0">
    <oddHeader>&amp;C&amp;"Tahoma,Predeterminado"&amp;32ONLY ADVISORY</oddHeader>
    <oddFooter>&amp;CPagina &amp;P</oddFoot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F99"/>
  <sheetViews>
    <sheetView topLeftCell="A67" zoomScaleNormal="100" workbookViewId="0">
      <selection activeCell="C90" sqref="C90"/>
    </sheetView>
  </sheetViews>
  <sheetFormatPr defaultColWidth="57.7265625" defaultRowHeight="12.5" x14ac:dyDescent="0.25"/>
  <cols>
    <col min="1" max="1" width="16.81640625" style="148" customWidth="1"/>
    <col min="2" max="2" width="115.1796875" style="152" customWidth="1"/>
    <col min="3" max="3" width="39.81640625" style="148" customWidth="1"/>
    <col min="4" max="5" width="30.26953125" style="148" customWidth="1"/>
    <col min="6" max="16384" width="57.7265625" style="148"/>
  </cols>
  <sheetData>
    <row r="1" spans="1:4" ht="20.25" customHeight="1" x14ac:dyDescent="0.25">
      <c r="A1" s="524" t="s">
        <v>210</v>
      </c>
      <c r="B1" s="524"/>
      <c r="C1" s="524"/>
      <c r="D1" s="147"/>
    </row>
    <row r="2" spans="1:4" ht="20.25" customHeight="1" x14ac:dyDescent="0.25">
      <c r="A2" s="523" t="s">
        <v>395</v>
      </c>
      <c r="B2" s="523"/>
      <c r="C2" s="523"/>
      <c r="D2" s="146"/>
    </row>
    <row r="3" spans="1:4" ht="20.25" customHeight="1" thickBot="1" x14ac:dyDescent="0.3">
      <c r="A3" s="34" t="s">
        <v>26</v>
      </c>
      <c r="B3" s="36" t="s">
        <v>396</v>
      </c>
      <c r="C3" s="137" t="s">
        <v>397</v>
      </c>
      <c r="D3" s="149"/>
    </row>
    <row r="4" spans="1:4" ht="13.5" thickTop="1" thickBot="1" x14ac:dyDescent="0.3">
      <c r="A4" s="497" t="s">
        <v>73</v>
      </c>
      <c r="B4" s="541" t="s">
        <v>213</v>
      </c>
      <c r="C4" s="528">
        <f>'Criteri facoltativi'!H4:H6</f>
        <v>3</v>
      </c>
      <c r="D4" s="150"/>
    </row>
    <row r="5" spans="1:4" ht="13.5" thickTop="1" thickBot="1" x14ac:dyDescent="0.3">
      <c r="A5" s="497"/>
      <c r="B5" s="542"/>
      <c r="C5" s="525"/>
      <c r="D5" s="150"/>
    </row>
    <row r="6" spans="1:4" ht="13.5" thickTop="1" thickBot="1" x14ac:dyDescent="0.3">
      <c r="A6" s="497"/>
      <c r="B6" s="527"/>
      <c r="C6" s="525"/>
      <c r="D6" s="150"/>
    </row>
    <row r="7" spans="1:4" ht="13.5" thickTop="1" thickBot="1" x14ac:dyDescent="0.3">
      <c r="A7" s="497"/>
      <c r="B7" s="527" t="s">
        <v>400</v>
      </c>
      <c r="C7" s="525">
        <f>'Criteri facoltativi'!H7:H9</f>
        <v>5</v>
      </c>
      <c r="D7" s="150"/>
    </row>
    <row r="8" spans="1:4" ht="13.5" thickTop="1" thickBot="1" x14ac:dyDescent="0.3">
      <c r="A8" s="497"/>
      <c r="B8" s="527"/>
      <c r="C8" s="525"/>
      <c r="D8" s="150"/>
    </row>
    <row r="9" spans="1:4" ht="13.5" thickTop="1" thickBot="1" x14ac:dyDescent="0.3">
      <c r="A9" s="497"/>
      <c r="B9" s="527"/>
      <c r="C9" s="525"/>
      <c r="D9" s="150"/>
    </row>
    <row r="10" spans="1:4" ht="30.5" thickTop="1" thickBot="1" x14ac:dyDescent="0.3">
      <c r="A10" s="497"/>
      <c r="B10" s="324" t="s">
        <v>215</v>
      </c>
      <c r="C10" s="136">
        <f>'Criteri facoltativi'!H10</f>
        <v>2</v>
      </c>
      <c r="D10" s="150"/>
    </row>
    <row r="11" spans="1:4" ht="13.5" thickTop="1" thickBot="1" x14ac:dyDescent="0.3">
      <c r="A11" s="497"/>
      <c r="B11" s="527" t="s">
        <v>216</v>
      </c>
      <c r="C11" s="525">
        <f>'Criteri facoltativi'!H11:H12</f>
        <v>2</v>
      </c>
      <c r="D11" s="150"/>
    </row>
    <row r="12" spans="1:4" ht="13.5" thickTop="1" thickBot="1" x14ac:dyDescent="0.3">
      <c r="A12" s="497"/>
      <c r="B12" s="527"/>
      <c r="C12" s="525"/>
      <c r="D12" s="150"/>
    </row>
    <row r="13" spans="1:4" ht="30.5" thickTop="1" thickBot="1" x14ac:dyDescent="0.3">
      <c r="A13" s="497"/>
      <c r="B13" s="326" t="s">
        <v>217</v>
      </c>
      <c r="C13" s="139">
        <f>'Criteri facoltativi'!H13</f>
        <v>2</v>
      </c>
      <c r="D13" s="150"/>
    </row>
    <row r="14" spans="1:4" ht="13" thickTop="1" x14ac:dyDescent="0.25">
      <c r="A14" s="452" t="s">
        <v>96</v>
      </c>
      <c r="B14" s="529" t="s">
        <v>236</v>
      </c>
      <c r="C14" s="528">
        <f>'Criteri facoltativi'!H14:H16</f>
        <v>3</v>
      </c>
      <c r="D14" s="150"/>
    </row>
    <row r="15" spans="1:4" x14ac:dyDescent="0.25">
      <c r="A15" s="453"/>
      <c r="B15" s="527"/>
      <c r="C15" s="525"/>
      <c r="D15" s="150"/>
    </row>
    <row r="16" spans="1:4" x14ac:dyDescent="0.25">
      <c r="A16" s="453"/>
      <c r="B16" s="527"/>
      <c r="C16" s="525"/>
      <c r="D16" s="150"/>
    </row>
    <row r="17" spans="1:5" ht="42" x14ac:dyDescent="0.25">
      <c r="A17" s="453"/>
      <c r="B17" s="324" t="s">
        <v>237</v>
      </c>
      <c r="C17" s="136">
        <f>'Criteri facoltativi'!H17</f>
        <v>0</v>
      </c>
      <c r="D17" s="150"/>
    </row>
    <row r="18" spans="1:5" ht="29.5" x14ac:dyDescent="0.25">
      <c r="A18" s="453"/>
      <c r="B18" s="324" t="s">
        <v>238</v>
      </c>
      <c r="C18" s="136">
        <f>'Criteri facoltativi'!H18</f>
        <v>0</v>
      </c>
      <c r="D18" s="150"/>
    </row>
    <row r="19" spans="1:5" x14ac:dyDescent="0.25">
      <c r="A19" s="453"/>
      <c r="B19" s="527" t="s">
        <v>239</v>
      </c>
      <c r="C19" s="525">
        <f>'Criteri facoltativi'!H19:H20</f>
        <v>4</v>
      </c>
      <c r="D19" s="150"/>
    </row>
    <row r="20" spans="1:5" x14ac:dyDescent="0.25">
      <c r="A20" s="453"/>
      <c r="B20" s="527"/>
      <c r="C20" s="525"/>
      <c r="D20" s="150"/>
    </row>
    <row r="21" spans="1:5" ht="29.5" x14ac:dyDescent="0.25">
      <c r="A21" s="453"/>
      <c r="B21" s="324" t="s">
        <v>240</v>
      </c>
      <c r="C21" s="136">
        <f>'Criteri facoltativi'!H21</f>
        <v>3</v>
      </c>
    </row>
    <row r="22" spans="1:5" x14ac:dyDescent="0.25">
      <c r="A22" s="453"/>
      <c r="B22" s="527" t="s">
        <v>241</v>
      </c>
      <c r="C22" s="525">
        <f>'Criteri facoltativi'!H22:H23</f>
        <v>4</v>
      </c>
    </row>
    <row r="23" spans="1:5" ht="20.25" customHeight="1" x14ac:dyDescent="0.25">
      <c r="A23" s="453"/>
      <c r="B23" s="527"/>
      <c r="C23" s="525"/>
    </row>
    <row r="24" spans="1:5" x14ac:dyDescent="0.25">
      <c r="A24" s="453"/>
      <c r="B24" s="527" t="s">
        <v>242</v>
      </c>
      <c r="C24" s="525">
        <f>'Criteri facoltativi'!H24:H26</f>
        <v>4.5</v>
      </c>
    </row>
    <row r="25" spans="1:5" x14ac:dyDescent="0.25">
      <c r="A25" s="453"/>
      <c r="B25" s="527"/>
      <c r="C25" s="525"/>
    </row>
    <row r="26" spans="1:5" x14ac:dyDescent="0.25">
      <c r="A26" s="453"/>
      <c r="B26" s="527"/>
      <c r="C26" s="525"/>
    </row>
    <row r="27" spans="1:5" x14ac:dyDescent="0.25">
      <c r="A27" s="453"/>
      <c r="B27" s="527" t="s">
        <v>243</v>
      </c>
      <c r="C27" s="525">
        <f>'Criteri facoltativi'!H27:H28</f>
        <v>4</v>
      </c>
    </row>
    <row r="28" spans="1:5" ht="18.75" customHeight="1" x14ac:dyDescent="0.25">
      <c r="A28" s="453"/>
      <c r="B28" s="527"/>
      <c r="C28" s="525"/>
    </row>
    <row r="29" spans="1:5" ht="29.5" x14ac:dyDescent="0.25">
      <c r="A29" s="453"/>
      <c r="B29" s="324" t="s">
        <v>244</v>
      </c>
      <c r="C29" s="136">
        <f>'Criteri facoltativi'!H29</f>
        <v>1</v>
      </c>
      <c r="E29" s="151"/>
    </row>
    <row r="30" spans="1:5" ht="29.5" x14ac:dyDescent="0.25">
      <c r="A30" s="453"/>
      <c r="B30" s="324" t="s">
        <v>245</v>
      </c>
      <c r="C30" s="136">
        <f>'Criteri facoltativi'!H30</f>
        <v>1.5</v>
      </c>
      <c r="E30" s="151"/>
    </row>
    <row r="31" spans="1:5" x14ac:dyDescent="0.25">
      <c r="A31" s="453"/>
      <c r="B31" s="527" t="s">
        <v>246</v>
      </c>
      <c r="C31" s="525">
        <f>'Criteri facoltativi'!H31:H33</f>
        <v>4</v>
      </c>
      <c r="E31" s="151"/>
    </row>
    <row r="32" spans="1:5" x14ac:dyDescent="0.25">
      <c r="A32" s="453"/>
      <c r="B32" s="527"/>
      <c r="C32" s="525"/>
      <c r="E32" s="151"/>
    </row>
    <row r="33" spans="1:5" ht="20.25" customHeight="1" x14ac:dyDescent="0.25">
      <c r="A33" s="453"/>
      <c r="B33" s="527"/>
      <c r="C33" s="525"/>
      <c r="E33" s="151"/>
    </row>
    <row r="34" spans="1:5" ht="29.5" x14ac:dyDescent="0.25">
      <c r="A34" s="453"/>
      <c r="B34" s="327" t="s">
        <v>247</v>
      </c>
      <c r="C34" s="136">
        <f>'Criteri facoltativi'!H34</f>
        <v>5</v>
      </c>
      <c r="E34" s="151"/>
    </row>
    <row r="35" spans="1:5" x14ac:dyDescent="0.25">
      <c r="A35" s="453"/>
      <c r="B35" s="527" t="s">
        <v>248</v>
      </c>
      <c r="C35" s="525">
        <f>'Criteri facoltativi'!H35:H36</f>
        <v>3.5</v>
      </c>
      <c r="E35" s="151"/>
    </row>
    <row r="36" spans="1:5" ht="21.75" customHeight="1" x14ac:dyDescent="0.25">
      <c r="A36" s="453"/>
      <c r="B36" s="527"/>
      <c r="C36" s="525"/>
      <c r="E36" s="151"/>
    </row>
    <row r="37" spans="1:5" ht="30" thickBot="1" x14ac:dyDescent="0.3">
      <c r="A37" s="501"/>
      <c r="B37" s="326" t="s">
        <v>249</v>
      </c>
      <c r="C37" s="139">
        <f>'Criteri facoltativi'!H37</f>
        <v>0</v>
      </c>
      <c r="E37" s="151"/>
    </row>
    <row r="38" spans="1:5" ht="13" thickTop="1" x14ac:dyDescent="0.25">
      <c r="A38" s="429" t="s">
        <v>126</v>
      </c>
      <c r="B38" s="529" t="s">
        <v>295</v>
      </c>
      <c r="C38" s="528">
        <f>'Criteri facoltativi'!H38:H39</f>
        <v>4</v>
      </c>
      <c r="E38" s="151"/>
    </row>
    <row r="39" spans="1:5" x14ac:dyDescent="0.25">
      <c r="A39" s="430"/>
      <c r="B39" s="527"/>
      <c r="C39" s="525"/>
      <c r="E39" s="151"/>
    </row>
    <row r="40" spans="1:5" x14ac:dyDescent="0.25">
      <c r="A40" s="430"/>
      <c r="B40" s="527" t="s">
        <v>296</v>
      </c>
      <c r="C40" s="525">
        <f>'Criteri facoltativi'!H40:H42</f>
        <v>3</v>
      </c>
      <c r="E40" s="151"/>
    </row>
    <row r="41" spans="1:5" x14ac:dyDescent="0.25">
      <c r="A41" s="430"/>
      <c r="B41" s="527"/>
      <c r="C41" s="525"/>
      <c r="E41" s="151"/>
    </row>
    <row r="42" spans="1:5" x14ac:dyDescent="0.25">
      <c r="A42" s="430"/>
      <c r="B42" s="527"/>
      <c r="C42" s="525"/>
      <c r="E42" s="151"/>
    </row>
    <row r="43" spans="1:5" ht="29.5" x14ac:dyDescent="0.25">
      <c r="A43" s="430"/>
      <c r="B43" s="324" t="s">
        <v>297</v>
      </c>
      <c r="C43" s="136">
        <f>'Criteri facoltativi'!H43</f>
        <v>2.5</v>
      </c>
      <c r="E43" s="151"/>
    </row>
    <row r="44" spans="1:5" x14ac:dyDescent="0.25">
      <c r="A44" s="430"/>
      <c r="B44" s="527" t="s">
        <v>298</v>
      </c>
      <c r="C44" s="525">
        <f>'Criteri facoltativi'!H44:H45</f>
        <v>3</v>
      </c>
      <c r="E44" s="151"/>
    </row>
    <row r="45" spans="1:5" x14ac:dyDescent="0.25">
      <c r="A45" s="430"/>
      <c r="B45" s="527"/>
      <c r="C45" s="525"/>
      <c r="E45" s="151"/>
    </row>
    <row r="46" spans="1:5" x14ac:dyDescent="0.25">
      <c r="A46" s="430"/>
      <c r="B46" s="527" t="s">
        <v>299</v>
      </c>
      <c r="C46" s="525">
        <f>'Criteri facoltativi'!H46:H47</f>
        <v>1.5</v>
      </c>
      <c r="E46" s="151"/>
    </row>
    <row r="47" spans="1:5" x14ac:dyDescent="0.25">
      <c r="A47" s="430"/>
      <c r="B47" s="527"/>
      <c r="C47" s="525"/>
      <c r="E47" s="151"/>
    </row>
    <row r="48" spans="1:5" x14ac:dyDescent="0.25">
      <c r="A48" s="430"/>
      <c r="B48" s="527" t="s">
        <v>300</v>
      </c>
      <c r="C48" s="525">
        <f>'Criteri facoltativi'!H48:H50</f>
        <v>2.5</v>
      </c>
      <c r="E48" s="151"/>
    </row>
    <row r="49" spans="1:5" ht="21" customHeight="1" x14ac:dyDescent="0.25">
      <c r="A49" s="430"/>
      <c r="B49" s="527"/>
      <c r="C49" s="525"/>
      <c r="E49" s="151"/>
    </row>
    <row r="50" spans="1:5" ht="12.75" customHeight="1" x14ac:dyDescent="0.25">
      <c r="A50" s="430"/>
      <c r="B50" s="532" t="s">
        <v>301</v>
      </c>
      <c r="C50" s="530">
        <f>SUM('Criteri facoltativi'!G51:G53)</f>
        <v>3</v>
      </c>
      <c r="E50" s="151"/>
    </row>
    <row r="51" spans="1:5" ht="12.75" customHeight="1" x14ac:dyDescent="0.25">
      <c r="A51" s="430"/>
      <c r="B51" s="533"/>
      <c r="C51" s="531"/>
      <c r="E51" s="151"/>
    </row>
    <row r="52" spans="1:5" ht="12.75" customHeight="1" x14ac:dyDescent="0.25">
      <c r="A52" s="430"/>
      <c r="B52" s="533"/>
      <c r="C52" s="531"/>
      <c r="E52" s="151"/>
    </row>
    <row r="53" spans="1:5" ht="12.75" customHeight="1" x14ac:dyDescent="0.25">
      <c r="A53" s="430"/>
      <c r="B53" s="534"/>
      <c r="C53" s="528"/>
      <c r="E53" s="151"/>
    </row>
    <row r="54" spans="1:5" ht="38.25" customHeight="1" x14ac:dyDescent="0.25">
      <c r="A54" s="430"/>
      <c r="B54" s="324" t="s">
        <v>302</v>
      </c>
      <c r="C54" s="282">
        <f>'Criteri facoltativi'!H54:H55</f>
        <v>1.5</v>
      </c>
      <c r="E54" s="151"/>
    </row>
    <row r="55" spans="1:5" ht="30" thickBot="1" x14ac:dyDescent="0.3">
      <c r="A55" s="431"/>
      <c r="B55" s="326" t="s">
        <v>303</v>
      </c>
      <c r="C55" s="139">
        <f>'Criteri facoltativi'!H56</f>
        <v>0</v>
      </c>
      <c r="E55" s="151"/>
    </row>
    <row r="56" spans="1:5" ht="30" thickTop="1" x14ac:dyDescent="0.25">
      <c r="A56" s="417" t="s">
        <v>136</v>
      </c>
      <c r="B56" s="325" t="s">
        <v>335</v>
      </c>
      <c r="C56" s="138">
        <f>'Criteri facoltativi'!H57</f>
        <v>2</v>
      </c>
      <c r="E56" s="151"/>
    </row>
    <row r="57" spans="1:5" ht="29.5" x14ac:dyDescent="0.25">
      <c r="A57" s="418"/>
      <c r="B57" s="324" t="s">
        <v>336</v>
      </c>
      <c r="C57" s="136">
        <f>'Criteri facoltativi'!H58</f>
        <v>4</v>
      </c>
      <c r="E57" s="151"/>
    </row>
    <row r="58" spans="1:5" ht="29.5" x14ac:dyDescent="0.25">
      <c r="A58" s="418"/>
      <c r="B58" s="324" t="s">
        <v>337</v>
      </c>
      <c r="C58" s="136">
        <f>'Criteri facoltativi'!H59</f>
        <v>2</v>
      </c>
      <c r="E58" s="151"/>
    </row>
    <row r="59" spans="1:5" ht="29.5" x14ac:dyDescent="0.25">
      <c r="A59" s="418"/>
      <c r="B59" s="324" t="s">
        <v>338</v>
      </c>
      <c r="C59" s="136">
        <f>'Criteri facoltativi'!H60</f>
        <v>1.5</v>
      </c>
      <c r="E59" s="151"/>
    </row>
    <row r="60" spans="1:5" ht="29.5" x14ac:dyDescent="0.25">
      <c r="A60" s="418"/>
      <c r="B60" s="324" t="s">
        <v>339</v>
      </c>
      <c r="C60" s="136">
        <f>'Criteri facoltativi'!H61</f>
        <v>1.5</v>
      </c>
      <c r="E60" s="151"/>
    </row>
    <row r="61" spans="1:5" ht="30" customHeight="1" x14ac:dyDescent="0.25">
      <c r="A61" s="418"/>
      <c r="B61" s="532" t="s">
        <v>340</v>
      </c>
      <c r="C61" s="530">
        <f>'Criteri facoltativi'!H62</f>
        <v>1</v>
      </c>
      <c r="E61" s="151"/>
    </row>
    <row r="62" spans="1:5" x14ac:dyDescent="0.25">
      <c r="A62" s="418"/>
      <c r="B62" s="534"/>
      <c r="C62" s="528"/>
      <c r="E62" s="151"/>
    </row>
    <row r="63" spans="1:5" x14ac:dyDescent="0.25">
      <c r="A63" s="418"/>
      <c r="B63" s="527" t="s">
        <v>341</v>
      </c>
      <c r="C63" s="525">
        <f>'Criteri facoltativi'!H63:H64</f>
        <v>2</v>
      </c>
      <c r="E63" s="151"/>
    </row>
    <row r="64" spans="1:5" x14ac:dyDescent="0.25">
      <c r="A64" s="418"/>
      <c r="B64" s="527"/>
      <c r="C64" s="525"/>
      <c r="E64" s="151"/>
    </row>
    <row r="65" spans="1:5" ht="29.5" x14ac:dyDescent="0.25">
      <c r="A65" s="418"/>
      <c r="B65" s="324" t="s">
        <v>342</v>
      </c>
      <c r="C65" s="136">
        <f>'Criteri facoltativi'!H65</f>
        <v>2</v>
      </c>
      <c r="E65" s="151"/>
    </row>
    <row r="66" spans="1:5" x14ac:dyDescent="0.25">
      <c r="A66" s="418"/>
      <c r="B66" s="539" t="s">
        <v>343</v>
      </c>
      <c r="C66" s="525">
        <f>'Criteri facoltativi'!H66:H67</f>
        <v>3</v>
      </c>
      <c r="E66" s="151"/>
    </row>
    <row r="67" spans="1:5" ht="13" thickBot="1" x14ac:dyDescent="0.3">
      <c r="A67" s="418"/>
      <c r="B67" s="540"/>
      <c r="C67" s="536"/>
      <c r="E67" s="151"/>
    </row>
    <row r="68" spans="1:5" ht="30.5" thickTop="1" thickBot="1" x14ac:dyDescent="0.3">
      <c r="A68" s="537" t="s">
        <v>147</v>
      </c>
      <c r="B68" s="325" t="s">
        <v>363</v>
      </c>
      <c r="C68" s="138">
        <f>'Criteri facoltativi'!H68</f>
        <v>1</v>
      </c>
      <c r="E68" s="151"/>
    </row>
    <row r="69" spans="1:5" ht="30.5" thickTop="1" thickBot="1" x14ac:dyDescent="0.3">
      <c r="A69" s="537"/>
      <c r="B69" s="324" t="s">
        <v>364</v>
      </c>
      <c r="C69" s="136">
        <f>'Criteri facoltativi'!H69:H70</f>
        <v>0</v>
      </c>
      <c r="E69" s="151"/>
    </row>
    <row r="70" spans="1:5" ht="13.5" thickTop="1" thickBot="1" x14ac:dyDescent="0.3">
      <c r="A70" s="537"/>
      <c r="B70" s="527" t="s">
        <v>365</v>
      </c>
      <c r="C70" s="525">
        <f>'Criteri facoltativi'!H71</f>
        <v>0</v>
      </c>
      <c r="E70" s="151"/>
    </row>
    <row r="71" spans="1:5" ht="13.5" thickTop="1" thickBot="1" x14ac:dyDescent="0.3">
      <c r="A71" s="537"/>
      <c r="B71" s="527"/>
      <c r="C71" s="525"/>
      <c r="E71" s="151"/>
    </row>
    <row r="72" spans="1:5" ht="13.5" thickTop="1" thickBot="1" x14ac:dyDescent="0.3">
      <c r="A72" s="537"/>
      <c r="B72" s="527" t="s">
        <v>366</v>
      </c>
      <c r="C72" s="538">
        <f>'Criteri facoltativi'!H72:H73</f>
        <v>2.5</v>
      </c>
      <c r="E72" s="151"/>
    </row>
    <row r="73" spans="1:5" ht="13.5" thickTop="1" thickBot="1" x14ac:dyDescent="0.3">
      <c r="A73" s="537"/>
      <c r="B73" s="527"/>
      <c r="C73" s="538"/>
      <c r="E73" s="151"/>
    </row>
    <row r="74" spans="1:5" ht="13.5" thickTop="1" thickBot="1" x14ac:dyDescent="0.3">
      <c r="A74" s="537"/>
      <c r="B74" s="527"/>
      <c r="C74" s="538"/>
      <c r="E74" s="151"/>
    </row>
    <row r="75" spans="1:5" ht="30.5" thickTop="1" thickBot="1" x14ac:dyDescent="0.3">
      <c r="A75" s="537"/>
      <c r="B75" s="324" t="s">
        <v>367</v>
      </c>
      <c r="C75" s="136">
        <f>'Criteri facoltativi'!H74</f>
        <v>1</v>
      </c>
      <c r="E75" s="151"/>
    </row>
    <row r="76" spans="1:5" ht="13.5" thickTop="1" thickBot="1" x14ac:dyDescent="0.3">
      <c r="A76" s="537"/>
      <c r="B76" s="527" t="s">
        <v>368</v>
      </c>
      <c r="C76" s="525">
        <f>SUM('Criteri facoltativi'!G75:G77)</f>
        <v>4</v>
      </c>
      <c r="E76" s="151"/>
    </row>
    <row r="77" spans="1:5" ht="13.5" thickTop="1" thickBot="1" x14ac:dyDescent="0.3">
      <c r="A77" s="537"/>
      <c r="B77" s="527"/>
      <c r="C77" s="525"/>
      <c r="E77" s="151"/>
    </row>
    <row r="78" spans="1:5" ht="13.5" thickTop="1" thickBot="1" x14ac:dyDescent="0.3">
      <c r="A78" s="537"/>
      <c r="B78" s="527"/>
      <c r="C78" s="525"/>
      <c r="E78" s="151"/>
    </row>
    <row r="79" spans="1:5" ht="30.5" thickTop="1" thickBot="1" x14ac:dyDescent="0.3">
      <c r="A79" s="537"/>
      <c r="B79" s="324" t="s">
        <v>369</v>
      </c>
      <c r="C79" s="136">
        <f>'Criteri facoltativi'!H78</f>
        <v>2</v>
      </c>
      <c r="E79" s="151"/>
    </row>
    <row r="80" spans="1:5" ht="13.5" thickTop="1" thickBot="1" x14ac:dyDescent="0.3">
      <c r="A80" s="537"/>
      <c r="B80" s="527" t="s">
        <v>370</v>
      </c>
      <c r="C80" s="525">
        <f>SUM('Criteri facoltativi'!G79:G80)</f>
        <v>1</v>
      </c>
      <c r="E80" s="151"/>
    </row>
    <row r="81" spans="1:6" ht="13.5" thickTop="1" thickBot="1" x14ac:dyDescent="0.3">
      <c r="A81" s="537"/>
      <c r="B81" s="535"/>
      <c r="C81" s="526"/>
      <c r="E81" s="151"/>
    </row>
    <row r="82" spans="1:6" ht="27" customHeight="1" thickTop="1" thickBot="1" x14ac:dyDescent="0.3">
      <c r="B82" s="145" t="s">
        <v>398</v>
      </c>
      <c r="C82" s="143">
        <f>SUM(C4:C81)</f>
        <v>103</v>
      </c>
      <c r="D82" s="521" t="str">
        <f>IF(C82&gt;C83," La struttura ricettiva è idonea alla certificazione", " La struttura ricettiva NON è idonea alla certificazione")</f>
        <v xml:space="preserve"> La struttura ricettiva è idonea alla certificazione</v>
      </c>
      <c r="E82" s="522"/>
      <c r="F82" s="522"/>
    </row>
    <row r="83" spans="1:6" ht="25.5" thickTop="1" thickBot="1" x14ac:dyDescent="0.3">
      <c r="B83" s="145" t="s">
        <v>399</v>
      </c>
      <c r="C83" s="144">
        <f>'Moduli di domanda'!I26</f>
        <v>31</v>
      </c>
      <c r="D83" s="151"/>
      <c r="F83" s="151"/>
    </row>
    <row r="84" spans="1:6" ht="13" thickTop="1" x14ac:dyDescent="0.25">
      <c r="C84" s="151"/>
      <c r="D84" s="151"/>
      <c r="F84" s="151"/>
    </row>
    <row r="85" spans="1:6" x14ac:dyDescent="0.25">
      <c r="C85" s="151"/>
      <c r="D85" s="151"/>
      <c r="F85" s="151"/>
    </row>
    <row r="86" spans="1:6" x14ac:dyDescent="0.25">
      <c r="C86" s="151"/>
      <c r="D86" s="151"/>
      <c r="F86" s="151"/>
    </row>
    <row r="87" spans="1:6" x14ac:dyDescent="0.25">
      <c r="C87" s="151"/>
      <c r="D87" s="151"/>
    </row>
    <row r="88" spans="1:6" x14ac:dyDescent="0.25">
      <c r="C88" s="151"/>
      <c r="D88" s="151"/>
    </row>
    <row r="89" spans="1:6" x14ac:dyDescent="0.25">
      <c r="C89" s="151"/>
      <c r="D89" s="151"/>
    </row>
    <row r="90" spans="1:6" x14ac:dyDescent="0.25">
      <c r="C90" s="151"/>
      <c r="D90" s="151"/>
    </row>
    <row r="91" spans="1:6" x14ac:dyDescent="0.25">
      <c r="C91" s="151"/>
      <c r="D91" s="151"/>
    </row>
    <row r="92" spans="1:6" x14ac:dyDescent="0.25">
      <c r="C92" s="151"/>
      <c r="D92" s="151"/>
    </row>
    <row r="93" spans="1:6" x14ac:dyDescent="0.25">
      <c r="C93" s="151"/>
      <c r="D93" s="151"/>
    </row>
    <row r="94" spans="1:6" x14ac:dyDescent="0.25">
      <c r="C94" s="151"/>
      <c r="D94" s="151"/>
    </row>
    <row r="95" spans="1:6" x14ac:dyDescent="0.25">
      <c r="C95" s="151"/>
      <c r="D95" s="151"/>
    </row>
    <row r="96" spans="1:6" x14ac:dyDescent="0.25">
      <c r="C96" s="151"/>
      <c r="D96" s="151"/>
    </row>
    <row r="97" spans="3:4" x14ac:dyDescent="0.25">
      <c r="C97" s="151"/>
      <c r="D97" s="151"/>
    </row>
    <row r="98" spans="3:4" x14ac:dyDescent="0.25">
      <c r="C98" s="151"/>
      <c r="D98" s="151"/>
    </row>
    <row r="99" spans="3:4" x14ac:dyDescent="0.25">
      <c r="C99" s="151"/>
      <c r="D99" s="151"/>
    </row>
  </sheetData>
  <sheetProtection selectLockedCells="1" selectUnlockedCells="1"/>
  <customSheetViews>
    <customSheetView guid="{B57AFC39-7BC2-4CBD-A0A8-87008E0DB765}" topLeftCell="B64">
      <selection activeCell="B82" sqref="B82"/>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topLeftCell="A67">
      <selection activeCell="F86" sqref="F86"/>
      <pageMargins left="0.78749999999999998" right="0.78749999999999998" top="1.3305555555555555" bottom="1.0249999999999999" header="0.78749999999999998" footer="0.78749999999999998"/>
      <printOptions gridLines="1"/>
      <pageSetup paperSize="11" scale="14" pageOrder="overThenDown" orientation="portrait" horizontalDpi="300" verticalDpi="300"/>
      <headerFooter alignWithMargins="0">
        <oddHeader>&amp;C&amp;"Tahoma,Predeterminado"&amp;32ONLY ADVISORY</oddHeader>
        <oddFooter>&amp;CPagina &amp;P</oddFooter>
      </headerFooter>
    </customSheetView>
  </customSheetViews>
  <mergeCells count="54">
    <mergeCell ref="B4:B6"/>
    <mergeCell ref="B24:B26"/>
    <mergeCell ref="B27:B28"/>
    <mergeCell ref="B31:B33"/>
    <mergeCell ref="B35:B36"/>
    <mergeCell ref="B7:B9"/>
    <mergeCell ref="B11:B12"/>
    <mergeCell ref="B14:B16"/>
    <mergeCell ref="B19:B20"/>
    <mergeCell ref="B22:B23"/>
    <mergeCell ref="B80:B81"/>
    <mergeCell ref="C63:C64"/>
    <mergeCell ref="C66:C67"/>
    <mergeCell ref="A68:A81"/>
    <mergeCell ref="C72:C74"/>
    <mergeCell ref="C76:C78"/>
    <mergeCell ref="B63:B64"/>
    <mergeCell ref="B66:B67"/>
    <mergeCell ref="B72:B74"/>
    <mergeCell ref="B76:B78"/>
    <mergeCell ref="A56:A67"/>
    <mergeCell ref="B61:B62"/>
    <mergeCell ref="C61:C62"/>
    <mergeCell ref="C46:C47"/>
    <mergeCell ref="C48:C49"/>
    <mergeCell ref="A38:A55"/>
    <mergeCell ref="B44:B45"/>
    <mergeCell ref="B46:B47"/>
    <mergeCell ref="B48:B49"/>
    <mergeCell ref="B38:B39"/>
    <mergeCell ref="C50:C53"/>
    <mergeCell ref="B50:B53"/>
    <mergeCell ref="B40:B42"/>
    <mergeCell ref="C27:C28"/>
    <mergeCell ref="C31:C33"/>
    <mergeCell ref="C38:C39"/>
    <mergeCell ref="C40:C42"/>
    <mergeCell ref="C44:C45"/>
    <mergeCell ref="D82:F82"/>
    <mergeCell ref="A2:C2"/>
    <mergeCell ref="A1:C1"/>
    <mergeCell ref="C35:C36"/>
    <mergeCell ref="C80:C81"/>
    <mergeCell ref="C70:C71"/>
    <mergeCell ref="B70:B71"/>
    <mergeCell ref="C22:C23"/>
    <mergeCell ref="A4:A13"/>
    <mergeCell ref="C4:C6"/>
    <mergeCell ref="C7:C9"/>
    <mergeCell ref="C11:C12"/>
    <mergeCell ref="A14:A37"/>
    <mergeCell ref="C14:C16"/>
    <mergeCell ref="C19:C20"/>
    <mergeCell ref="C24:C26"/>
  </mergeCells>
  <printOptions gridLines="1"/>
  <pageMargins left="0.78749999999999998" right="0.78749999999999998" top="1.3305555555555555" bottom="1.0249999999999999" header="0.78749999999999998" footer="0.78749999999999998"/>
  <pageSetup paperSize="11" scale="14" pageOrder="overThenDown" orientation="portrait" horizontalDpi="300" verticalDpi="300"/>
  <headerFooter alignWithMargins="0">
    <oddHeader>&amp;C&amp;"Tahoma,Predeterminado"&amp;32ONLY ADVISORY</oddHeader>
    <oddFooter>&amp;CPagina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r:id="rId3" name="ListBox">
              <controlPr defaultSize="0" autoFill="0" autoLine="0" autoPict="0">
                <anchor moveWithCells="1" sizeWithCells="1">
                  <from>
                    <xdr:col>4</xdr:col>
                    <xdr:colOff>0</xdr:colOff>
                    <xdr:row>3</xdr:row>
                    <xdr:rowOff>50800</xdr:rowOff>
                  </from>
                  <to>
                    <xdr:col>4</xdr:col>
                    <xdr:colOff>0</xdr:colOff>
                    <xdr:row>3</xdr:row>
                    <xdr:rowOff>63500</xdr:rowOff>
                  </to>
                </anchor>
              </controlPr>
            </control>
          </mc:Choice>
        </mc:AlternateContent>
        <mc:AlternateContent xmlns:mc="http://schemas.openxmlformats.org/markup-compatibility/2006">
          <mc:Choice Requires="x14">
            <control shapeId="9218" r:id="rId4" name="Drop Down 2">
              <controlPr defaultSize="0" autoFill="0" autoLine="0" autoPict="0">
                <anchor moveWithCells="1" sizeWithCells="1">
                  <from>
                    <xdr:col>4</xdr:col>
                    <xdr:colOff>0</xdr:colOff>
                    <xdr:row>13</xdr:row>
                    <xdr:rowOff>82550</xdr:rowOff>
                  </from>
                  <to>
                    <xdr:col>4</xdr:col>
                    <xdr:colOff>0</xdr:colOff>
                    <xdr:row>13</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142"/>
  <sheetViews>
    <sheetView topLeftCell="A55" zoomScale="80" zoomScaleNormal="80" zoomScaleSheetLayoutView="50" workbookViewId="0">
      <selection activeCell="O74" sqref="O74:O75"/>
    </sheetView>
  </sheetViews>
  <sheetFormatPr defaultColWidth="11.453125" defaultRowHeight="12.5" x14ac:dyDescent="0.25"/>
  <cols>
    <col min="1" max="1" width="31.1796875" style="19" customWidth="1"/>
    <col min="2" max="2" width="25.1796875" style="19" customWidth="1"/>
    <col min="3" max="3" width="16" style="19" customWidth="1"/>
    <col min="4" max="4" width="16.453125" style="19" customWidth="1"/>
    <col min="5" max="5" width="16.81640625" style="19" customWidth="1"/>
    <col min="6" max="6" width="17" style="19" customWidth="1"/>
    <col min="7" max="15" width="22.453125" style="19" customWidth="1"/>
    <col min="16" max="16" width="20.7265625" style="19" customWidth="1"/>
    <col min="17" max="17" width="18.7265625" style="19" customWidth="1"/>
    <col min="18" max="18" width="35" style="19" customWidth="1"/>
    <col min="19" max="19" width="19.453125" style="19" customWidth="1"/>
    <col min="20" max="20" width="19.7265625" style="19" customWidth="1"/>
    <col min="21" max="22" width="11.453125" style="19" hidden="1" customWidth="1"/>
    <col min="23" max="16384" width="11.453125" style="19"/>
  </cols>
  <sheetData>
    <row r="1" spans="1:16" ht="20" x14ac:dyDescent="0.25">
      <c r="A1" s="548" t="s">
        <v>401</v>
      </c>
      <c r="B1" s="548"/>
      <c r="C1" s="548"/>
      <c r="D1" s="548"/>
      <c r="E1" s="548"/>
      <c r="F1" s="548"/>
      <c r="G1" s="548"/>
      <c r="H1" s="548"/>
      <c r="I1" s="548"/>
      <c r="J1" s="548"/>
      <c r="K1" s="548"/>
      <c r="L1" s="548"/>
      <c r="M1" s="548"/>
      <c r="N1" s="548"/>
      <c r="O1" s="548"/>
      <c r="P1" s="548"/>
    </row>
    <row r="2" spans="1:16" ht="29.5" x14ac:dyDescent="0.55000000000000004">
      <c r="A2" s="160"/>
      <c r="C2" s="161"/>
      <c r="D2" s="161"/>
      <c r="E2" s="161"/>
      <c r="F2" s="161"/>
      <c r="G2" s="161"/>
      <c r="H2" s="161"/>
      <c r="I2" s="161"/>
      <c r="J2" s="161"/>
      <c r="K2" s="161"/>
      <c r="L2" s="161"/>
      <c r="M2" s="161"/>
      <c r="N2" s="161"/>
    </row>
    <row r="3" spans="1:16" ht="20" x14ac:dyDescent="0.25">
      <c r="A3" s="548" t="s">
        <v>404</v>
      </c>
      <c r="B3" s="548"/>
      <c r="C3" s="548"/>
      <c r="D3" s="548"/>
      <c r="E3" s="548"/>
      <c r="F3" s="548"/>
      <c r="G3" s="548"/>
      <c r="H3" s="548"/>
      <c r="I3" s="548"/>
      <c r="J3" s="548"/>
      <c r="K3" s="548"/>
      <c r="L3" s="548"/>
      <c r="M3" s="548"/>
      <c r="N3" s="548"/>
      <c r="O3" s="548"/>
      <c r="P3" s="548"/>
    </row>
    <row r="4" spans="1:16" ht="15" x14ac:dyDescent="0.25">
      <c r="C4" s="161"/>
      <c r="D4" s="161"/>
      <c r="E4" s="161"/>
      <c r="F4" s="161"/>
      <c r="G4" s="161"/>
      <c r="H4" s="161"/>
      <c r="I4" s="161"/>
      <c r="J4" s="161"/>
      <c r="K4" s="161"/>
      <c r="L4" s="161"/>
      <c r="M4" s="161"/>
      <c r="N4" s="161"/>
    </row>
    <row r="5" spans="1:16" ht="21.75" customHeight="1" x14ac:dyDescent="0.25">
      <c r="A5" s="555" t="s">
        <v>402</v>
      </c>
      <c r="B5" s="555"/>
      <c r="C5" s="190"/>
      <c r="D5" s="161"/>
      <c r="E5" s="161"/>
      <c r="F5" s="161"/>
      <c r="G5" s="161"/>
      <c r="H5" s="161"/>
      <c r="I5" s="161"/>
      <c r="J5" s="161"/>
      <c r="K5" s="161"/>
      <c r="L5" s="161"/>
      <c r="M5" s="161"/>
      <c r="N5" s="161"/>
    </row>
    <row r="6" spans="1:16" ht="21" customHeight="1" x14ac:dyDescent="0.25">
      <c r="A6" s="554" t="s">
        <v>403</v>
      </c>
      <c r="B6" s="554"/>
      <c r="C6" s="190"/>
      <c r="D6" s="161"/>
      <c r="E6" s="161"/>
      <c r="F6" s="161"/>
      <c r="G6" s="161"/>
      <c r="H6" s="161"/>
      <c r="I6" s="161"/>
      <c r="J6" s="161"/>
      <c r="K6" s="161"/>
      <c r="L6" s="161"/>
      <c r="M6" s="161"/>
      <c r="N6" s="161"/>
    </row>
    <row r="7" spans="1:16" ht="15" x14ac:dyDescent="0.25">
      <c r="A7" s="162"/>
      <c r="B7" s="161"/>
      <c r="C7" s="161"/>
      <c r="D7" s="161"/>
      <c r="E7" s="161"/>
      <c r="F7" s="161"/>
      <c r="G7" s="161"/>
      <c r="H7" s="161"/>
      <c r="I7" s="161"/>
      <c r="J7" s="161"/>
      <c r="K7" s="161"/>
      <c r="L7" s="161"/>
      <c r="M7" s="161"/>
      <c r="N7" s="161"/>
    </row>
    <row r="8" spans="1:16" ht="15" x14ac:dyDescent="0.25">
      <c r="A8" s="563" t="s">
        <v>405</v>
      </c>
      <c r="B8" s="563" t="s">
        <v>427</v>
      </c>
      <c r="C8" s="556" t="s">
        <v>422</v>
      </c>
      <c r="D8" s="557"/>
      <c r="E8" s="557"/>
      <c r="F8" s="557"/>
      <c r="G8" s="557"/>
      <c r="H8" s="557"/>
      <c r="I8" s="557"/>
      <c r="J8" s="557"/>
      <c r="K8" s="557"/>
      <c r="L8" s="557"/>
      <c r="M8" s="557"/>
      <c r="N8" s="558"/>
      <c r="O8" s="563" t="s">
        <v>424</v>
      </c>
      <c r="P8" s="565" t="s">
        <v>425</v>
      </c>
    </row>
    <row r="9" spans="1:16" ht="15" x14ac:dyDescent="0.25">
      <c r="A9" s="563"/>
      <c r="B9" s="563"/>
      <c r="C9" s="329" t="s">
        <v>411</v>
      </c>
      <c r="D9" s="329" t="s">
        <v>412</v>
      </c>
      <c r="E9" s="329" t="s">
        <v>413</v>
      </c>
      <c r="F9" s="329" t="s">
        <v>414</v>
      </c>
      <c r="G9" s="329" t="s">
        <v>415</v>
      </c>
      <c r="H9" s="329" t="s">
        <v>416</v>
      </c>
      <c r="I9" s="329" t="s">
        <v>417</v>
      </c>
      <c r="J9" s="329" t="s">
        <v>418</v>
      </c>
      <c r="K9" s="329" t="s">
        <v>419</v>
      </c>
      <c r="L9" s="329" t="s">
        <v>420</v>
      </c>
      <c r="M9" s="329" t="s">
        <v>421</v>
      </c>
      <c r="N9" s="329" t="s">
        <v>423</v>
      </c>
      <c r="O9" s="563"/>
      <c r="P9" s="563"/>
    </row>
    <row r="10" spans="1:16" ht="15" x14ac:dyDescent="0.25">
      <c r="A10" s="186" t="s">
        <v>406</v>
      </c>
      <c r="B10" s="187" t="s">
        <v>5</v>
      </c>
      <c r="C10" s="195"/>
      <c r="D10" s="195"/>
      <c r="E10" s="195"/>
      <c r="F10" s="195"/>
      <c r="G10" s="195"/>
      <c r="H10" s="195"/>
      <c r="I10" s="195"/>
      <c r="J10" s="195"/>
      <c r="K10" s="195"/>
      <c r="L10" s="195"/>
      <c r="M10" s="195"/>
      <c r="N10" s="195"/>
      <c r="O10" s="183" t="s">
        <v>14</v>
      </c>
      <c r="P10" s="192"/>
    </row>
    <row r="11" spans="1:16" ht="30" x14ac:dyDescent="0.25">
      <c r="A11" s="188" t="s">
        <v>407</v>
      </c>
      <c r="B11" s="187" t="s">
        <v>6</v>
      </c>
      <c r="C11" s="228"/>
      <c r="D11" s="228"/>
      <c r="E11" s="228"/>
      <c r="F11" s="228"/>
      <c r="G11" s="228"/>
      <c r="H11" s="228"/>
      <c r="I11" s="228"/>
      <c r="J11" s="228"/>
      <c r="K11" s="228"/>
      <c r="L11" s="228"/>
      <c r="M11" s="228"/>
      <c r="N11" s="228"/>
      <c r="O11" s="226">
        <f>SUM(C11:N11)</f>
        <v>0</v>
      </c>
      <c r="P11" s="192"/>
    </row>
    <row r="12" spans="1:16" ht="15" x14ac:dyDescent="0.25">
      <c r="A12" s="189" t="s">
        <v>408</v>
      </c>
      <c r="B12" s="187" t="s">
        <v>7</v>
      </c>
      <c r="C12" s="197"/>
      <c r="D12" s="196"/>
      <c r="E12" s="196"/>
      <c r="F12" s="197"/>
      <c r="G12" s="197"/>
      <c r="H12" s="197"/>
      <c r="I12" s="196"/>
      <c r="J12" s="196"/>
      <c r="K12" s="197"/>
      <c r="L12" s="197"/>
      <c r="M12" s="196"/>
      <c r="N12" s="196"/>
      <c r="O12" s="226">
        <f>SUM(C12:N12)</f>
        <v>0</v>
      </c>
      <c r="P12" s="192"/>
    </row>
    <row r="13" spans="1:16" ht="47.25" customHeight="1" x14ac:dyDescent="0.25">
      <c r="A13" s="188" t="s">
        <v>409</v>
      </c>
      <c r="B13" s="187" t="s">
        <v>442</v>
      </c>
      <c r="C13" s="185" t="e">
        <f t="shared" ref="C13:N13" si="0">C11/C12</f>
        <v>#DIV/0!</v>
      </c>
      <c r="D13" s="185" t="e">
        <f t="shared" si="0"/>
        <v>#DIV/0!</v>
      </c>
      <c r="E13" s="185" t="e">
        <f t="shared" si="0"/>
        <v>#DIV/0!</v>
      </c>
      <c r="F13" s="185" t="e">
        <f t="shared" si="0"/>
        <v>#DIV/0!</v>
      </c>
      <c r="G13" s="185" t="e">
        <f t="shared" si="0"/>
        <v>#DIV/0!</v>
      </c>
      <c r="H13" s="185" t="e">
        <f t="shared" si="0"/>
        <v>#DIV/0!</v>
      </c>
      <c r="I13" s="185" t="e">
        <f t="shared" si="0"/>
        <v>#DIV/0!</v>
      </c>
      <c r="J13" s="185" t="e">
        <f t="shared" si="0"/>
        <v>#DIV/0!</v>
      </c>
      <c r="K13" s="185" t="e">
        <f t="shared" si="0"/>
        <v>#DIV/0!</v>
      </c>
      <c r="L13" s="185" t="e">
        <f t="shared" si="0"/>
        <v>#DIV/0!</v>
      </c>
      <c r="M13" s="185" t="e">
        <f t="shared" si="0"/>
        <v>#DIV/0!</v>
      </c>
      <c r="N13" s="185" t="e">
        <f t="shared" si="0"/>
        <v>#DIV/0!</v>
      </c>
      <c r="O13" s="335" t="e">
        <f>O11/O12</f>
        <v>#DIV/0!</v>
      </c>
      <c r="P13" s="185" t="e">
        <f>P11/P12</f>
        <v>#DIV/0!</v>
      </c>
    </row>
    <row r="14" spans="1:16" ht="45" x14ac:dyDescent="0.25">
      <c r="A14" s="188" t="s">
        <v>410</v>
      </c>
      <c r="B14" s="187" t="s">
        <v>13</v>
      </c>
      <c r="C14" s="185" t="e">
        <f t="shared" ref="C14:N14" si="1">C11/$C$6</f>
        <v>#DIV/0!</v>
      </c>
      <c r="D14" s="185" t="e">
        <f t="shared" si="1"/>
        <v>#DIV/0!</v>
      </c>
      <c r="E14" s="185" t="e">
        <f t="shared" si="1"/>
        <v>#DIV/0!</v>
      </c>
      <c r="F14" s="185" t="e">
        <f t="shared" si="1"/>
        <v>#DIV/0!</v>
      </c>
      <c r="G14" s="185" t="e">
        <f t="shared" si="1"/>
        <v>#DIV/0!</v>
      </c>
      <c r="H14" s="185" t="e">
        <f t="shared" si="1"/>
        <v>#DIV/0!</v>
      </c>
      <c r="I14" s="185" t="e">
        <f t="shared" si="1"/>
        <v>#DIV/0!</v>
      </c>
      <c r="J14" s="185" t="e">
        <f t="shared" si="1"/>
        <v>#DIV/0!</v>
      </c>
      <c r="K14" s="185" t="e">
        <f t="shared" si="1"/>
        <v>#DIV/0!</v>
      </c>
      <c r="L14" s="185" t="e">
        <f t="shared" si="1"/>
        <v>#DIV/0!</v>
      </c>
      <c r="M14" s="185" t="e">
        <f t="shared" si="1"/>
        <v>#DIV/0!</v>
      </c>
      <c r="N14" s="185" t="e">
        <f t="shared" si="1"/>
        <v>#DIV/0!</v>
      </c>
      <c r="O14" s="336" t="e">
        <f>O11/C6</f>
        <v>#DIV/0!</v>
      </c>
      <c r="P14" s="185" t="e">
        <f>P11/$C$6</f>
        <v>#DIV/0!</v>
      </c>
    </row>
    <row r="15" spans="1:16" ht="15" x14ac:dyDescent="0.25">
      <c r="A15" s="163"/>
      <c r="B15" s="163"/>
      <c r="C15" s="163"/>
      <c r="D15" s="163"/>
      <c r="E15" s="163"/>
      <c r="F15" s="163"/>
      <c r="G15" s="163"/>
      <c r="H15" s="163"/>
      <c r="I15" s="163"/>
      <c r="J15" s="163"/>
      <c r="K15" s="163"/>
      <c r="L15" s="163"/>
      <c r="M15" s="163"/>
      <c r="N15" s="163"/>
    </row>
    <row r="16" spans="1:16" ht="15" customHeight="1" x14ac:dyDescent="0.25">
      <c r="A16" s="546" t="s">
        <v>426</v>
      </c>
      <c r="B16" s="547"/>
      <c r="C16" s="547"/>
      <c r="D16" s="547"/>
      <c r="E16" s="547"/>
      <c r="F16" s="163"/>
      <c r="G16" s="163"/>
      <c r="H16" s="163"/>
      <c r="I16" s="163"/>
      <c r="J16" s="163"/>
      <c r="K16" s="163"/>
      <c r="L16" s="163"/>
      <c r="M16" s="163"/>
      <c r="N16" s="163"/>
    </row>
    <row r="17" spans="1:24" ht="15" x14ac:dyDescent="0.25">
      <c r="A17" s="163"/>
      <c r="B17" s="163"/>
      <c r="C17" s="163"/>
      <c r="D17" s="163"/>
      <c r="E17" s="163"/>
      <c r="F17" s="163"/>
      <c r="G17" s="163"/>
      <c r="H17" s="163"/>
      <c r="I17" s="163"/>
      <c r="J17" s="163"/>
      <c r="K17" s="163"/>
      <c r="L17" s="163"/>
      <c r="M17" s="163"/>
      <c r="N17" s="163"/>
    </row>
    <row r="18" spans="1:24" ht="15" x14ac:dyDescent="0.25">
      <c r="A18" s="544" t="s">
        <v>8</v>
      </c>
      <c r="B18" s="544"/>
      <c r="C18" s="544"/>
      <c r="D18" s="544"/>
      <c r="E18" s="544"/>
      <c r="F18" s="544"/>
      <c r="G18" s="544"/>
      <c r="H18" s="544"/>
      <c r="I18" s="544"/>
      <c r="J18" s="163"/>
      <c r="K18" s="163"/>
      <c r="L18" s="163"/>
      <c r="M18" s="163"/>
      <c r="N18" s="163"/>
    </row>
    <row r="19" spans="1:24" x14ac:dyDescent="0.25">
      <c r="A19" s="544"/>
      <c r="B19" s="544"/>
      <c r="C19" s="544"/>
      <c r="D19" s="544"/>
      <c r="E19" s="544"/>
      <c r="F19" s="544"/>
      <c r="G19" s="544"/>
      <c r="H19" s="544"/>
      <c r="I19" s="544"/>
      <c r="J19" s="164"/>
      <c r="K19" s="164"/>
      <c r="L19" s="164"/>
      <c r="M19" s="164"/>
      <c r="N19" s="164"/>
    </row>
    <row r="20" spans="1:24" x14ac:dyDescent="0.25">
      <c r="A20" s="544"/>
      <c r="B20" s="544"/>
      <c r="C20" s="544"/>
      <c r="D20" s="544"/>
      <c r="E20" s="544"/>
      <c r="F20" s="544"/>
      <c r="G20" s="544"/>
      <c r="H20" s="544"/>
      <c r="I20" s="544"/>
    </row>
    <row r="23" spans="1:24" ht="20" x14ac:dyDescent="0.25">
      <c r="A23" s="548" t="s">
        <v>428</v>
      </c>
      <c r="B23" s="548"/>
      <c r="C23" s="548"/>
      <c r="D23" s="548"/>
      <c r="E23" s="548"/>
      <c r="F23" s="548"/>
      <c r="G23" s="548"/>
      <c r="H23" s="548"/>
      <c r="I23" s="548"/>
      <c r="J23" s="548"/>
      <c r="K23" s="548"/>
      <c r="L23" s="548"/>
      <c r="M23" s="548"/>
      <c r="N23" s="548"/>
      <c r="O23" s="548"/>
      <c r="P23" s="548"/>
    </row>
    <row r="24" spans="1:24" ht="20" x14ac:dyDescent="0.4">
      <c r="A24" s="165"/>
    </row>
    <row r="25" spans="1:24" ht="15" x14ac:dyDescent="0.25">
      <c r="A25" s="555" t="s">
        <v>402</v>
      </c>
      <c r="B25" s="555"/>
      <c r="C25" s="190"/>
      <c r="D25" s="161"/>
      <c r="E25" s="161"/>
      <c r="F25" s="161"/>
      <c r="G25" s="161"/>
      <c r="H25" s="161"/>
      <c r="I25" s="161"/>
      <c r="J25" s="161"/>
      <c r="K25" s="161"/>
      <c r="L25" s="161"/>
      <c r="M25" s="161"/>
      <c r="N25" s="161"/>
    </row>
    <row r="26" spans="1:24" ht="15" x14ac:dyDescent="0.3">
      <c r="A26" s="166"/>
      <c r="B26" s="166"/>
      <c r="C26" s="166"/>
      <c r="D26" s="166"/>
      <c r="E26" s="166"/>
      <c r="F26" s="166"/>
      <c r="G26" s="166"/>
      <c r="H26" s="166"/>
      <c r="I26" s="166"/>
      <c r="J26" s="166"/>
      <c r="K26" s="166"/>
      <c r="L26" s="166"/>
      <c r="M26" s="166"/>
      <c r="N26" s="166"/>
      <c r="O26" s="166"/>
      <c r="P26" s="166"/>
      <c r="U26" s="167"/>
      <c r="V26" s="168"/>
    </row>
    <row r="27" spans="1:24" ht="22.5" customHeight="1" x14ac:dyDescent="0.25">
      <c r="A27" s="559" t="s">
        <v>428</v>
      </c>
      <c r="B27" s="559" t="s">
        <v>427</v>
      </c>
      <c r="C27" s="556" t="s">
        <v>422</v>
      </c>
      <c r="D27" s="557"/>
      <c r="E27" s="557"/>
      <c r="F27" s="557"/>
      <c r="G27" s="557"/>
      <c r="H27" s="557"/>
      <c r="I27" s="557"/>
      <c r="J27" s="557"/>
      <c r="K27" s="557"/>
      <c r="L27" s="557"/>
      <c r="M27" s="557"/>
      <c r="N27" s="558"/>
      <c r="O27" s="563" t="s">
        <v>424</v>
      </c>
      <c r="P27" s="564" t="s">
        <v>425</v>
      </c>
      <c r="U27" s="169" t="s">
        <v>9</v>
      </c>
      <c r="V27" s="169" t="s">
        <v>6</v>
      </c>
    </row>
    <row r="28" spans="1:24" ht="24" customHeight="1" x14ac:dyDescent="0.25">
      <c r="A28" s="559"/>
      <c r="B28" s="559"/>
      <c r="C28" s="329" t="s">
        <v>411</v>
      </c>
      <c r="D28" s="329" t="s">
        <v>412</v>
      </c>
      <c r="E28" s="329" t="s">
        <v>413</v>
      </c>
      <c r="F28" s="329" t="s">
        <v>414</v>
      </c>
      <c r="G28" s="329" t="s">
        <v>415</v>
      </c>
      <c r="H28" s="329" t="s">
        <v>416</v>
      </c>
      <c r="I28" s="329" t="s">
        <v>417</v>
      </c>
      <c r="J28" s="329" t="s">
        <v>418</v>
      </c>
      <c r="K28" s="329" t="s">
        <v>419</v>
      </c>
      <c r="L28" s="329" t="s">
        <v>420</v>
      </c>
      <c r="M28" s="329" t="s">
        <v>421</v>
      </c>
      <c r="N28" s="329" t="s">
        <v>423</v>
      </c>
      <c r="O28" s="563"/>
      <c r="P28" s="564"/>
      <c r="U28" s="170" t="s">
        <v>12</v>
      </c>
      <c r="V28" s="169">
        <v>10</v>
      </c>
    </row>
    <row r="29" spans="1:24" ht="15" x14ac:dyDescent="0.25">
      <c r="A29" s="186" t="s">
        <v>406</v>
      </c>
      <c r="B29" s="187" t="s">
        <v>5</v>
      </c>
      <c r="C29" s="196"/>
      <c r="D29" s="196"/>
      <c r="E29" s="196"/>
      <c r="F29" s="196"/>
      <c r="G29" s="196"/>
      <c r="H29" s="196"/>
      <c r="I29" s="196"/>
      <c r="J29" s="196"/>
      <c r="K29" s="196"/>
      <c r="L29" s="196"/>
      <c r="M29" s="196"/>
      <c r="N29" s="196"/>
      <c r="O29" s="194" t="s">
        <v>14</v>
      </c>
      <c r="P29" s="197"/>
      <c r="Q29" s="200"/>
      <c r="R29" s="200"/>
      <c r="S29" s="200"/>
    </row>
    <row r="30" spans="1:24" ht="30" x14ac:dyDescent="0.25">
      <c r="A30" s="188" t="s">
        <v>430</v>
      </c>
      <c r="B30" s="187" t="s">
        <v>6</v>
      </c>
      <c r="C30" s="196"/>
      <c r="D30" s="196"/>
      <c r="E30" s="196"/>
      <c r="F30" s="196"/>
      <c r="G30" s="196"/>
      <c r="H30" s="196"/>
      <c r="I30" s="196"/>
      <c r="J30" s="196"/>
      <c r="K30" s="196"/>
      <c r="L30" s="196"/>
      <c r="M30" s="196"/>
      <c r="N30" s="196"/>
      <c r="O30" s="194">
        <f t="shared" ref="O30" si="2">SUM(C30:N30)</f>
        <v>0</v>
      </c>
      <c r="P30" s="197"/>
      <c r="Q30" s="200"/>
      <c r="R30" s="200"/>
      <c r="S30" s="200"/>
    </row>
    <row r="31" spans="1:24" ht="30" x14ac:dyDescent="0.3">
      <c r="A31" s="199" t="s">
        <v>431</v>
      </c>
      <c r="B31" s="187" t="s">
        <v>6</v>
      </c>
      <c r="C31" s="196"/>
      <c r="D31" s="196"/>
      <c r="E31" s="196"/>
      <c r="F31" s="196"/>
      <c r="G31" s="196"/>
      <c r="H31" s="196"/>
      <c r="I31" s="196"/>
      <c r="J31" s="196"/>
      <c r="K31" s="196"/>
      <c r="L31" s="196"/>
      <c r="M31" s="196"/>
      <c r="N31" s="196"/>
      <c r="O31" s="194">
        <f t="shared" ref="O31:O36" si="3">SUM(C31:N31)</f>
        <v>0</v>
      </c>
      <c r="P31" s="197"/>
      <c r="Q31" s="200"/>
      <c r="R31" s="201"/>
      <c r="S31" s="201"/>
      <c r="T31" s="21"/>
      <c r="U31" s="21"/>
      <c r="V31" s="21"/>
      <c r="W31" s="21"/>
      <c r="X31" s="21"/>
    </row>
    <row r="32" spans="1:24" ht="30" x14ac:dyDescent="0.3">
      <c r="A32" s="199" t="s">
        <v>432</v>
      </c>
      <c r="B32" s="187" t="s">
        <v>6</v>
      </c>
      <c r="C32" s="196"/>
      <c r="D32" s="196"/>
      <c r="E32" s="196"/>
      <c r="F32" s="196"/>
      <c r="G32" s="196"/>
      <c r="H32" s="196"/>
      <c r="I32" s="196"/>
      <c r="J32" s="196"/>
      <c r="K32" s="196"/>
      <c r="L32" s="196"/>
      <c r="M32" s="196"/>
      <c r="N32" s="196"/>
      <c r="O32" s="194">
        <f t="shared" si="3"/>
        <v>0</v>
      </c>
      <c r="P32" s="197"/>
      <c r="Q32" s="200"/>
      <c r="R32" s="178"/>
      <c r="S32" s="201"/>
      <c r="T32" s="21"/>
      <c r="U32" s="21"/>
      <c r="V32" s="21"/>
      <c r="W32" s="21"/>
      <c r="X32" s="21"/>
    </row>
    <row r="33" spans="1:24" ht="30" x14ac:dyDescent="0.3">
      <c r="A33" s="199" t="s">
        <v>433</v>
      </c>
      <c r="B33" s="187" t="s">
        <v>6</v>
      </c>
      <c r="C33" s="196"/>
      <c r="D33" s="196"/>
      <c r="E33" s="196"/>
      <c r="F33" s="196"/>
      <c r="G33" s="196"/>
      <c r="H33" s="196"/>
      <c r="I33" s="196"/>
      <c r="J33" s="196"/>
      <c r="K33" s="196"/>
      <c r="L33" s="196"/>
      <c r="M33" s="196"/>
      <c r="N33" s="196"/>
      <c r="O33" s="194">
        <f t="shared" si="3"/>
        <v>0</v>
      </c>
      <c r="P33" s="197"/>
      <c r="Q33" s="200"/>
      <c r="R33" s="202"/>
      <c r="S33" s="201"/>
      <c r="T33" s="21"/>
      <c r="U33" s="21"/>
      <c r="V33" s="21"/>
      <c r="W33" s="21"/>
      <c r="X33" s="21"/>
    </row>
    <row r="34" spans="1:24" ht="30" x14ac:dyDescent="0.3">
      <c r="A34" s="199" t="s">
        <v>434</v>
      </c>
      <c r="B34" s="187" t="s">
        <v>6</v>
      </c>
      <c r="C34" s="196"/>
      <c r="D34" s="196"/>
      <c r="E34" s="196"/>
      <c r="F34" s="196"/>
      <c r="G34" s="196"/>
      <c r="H34" s="196"/>
      <c r="I34" s="196"/>
      <c r="J34" s="196"/>
      <c r="K34" s="196"/>
      <c r="L34" s="196"/>
      <c r="M34" s="196"/>
      <c r="N34" s="196"/>
      <c r="O34" s="194">
        <f t="shared" si="3"/>
        <v>0</v>
      </c>
      <c r="P34" s="197"/>
      <c r="Q34" s="200"/>
      <c r="R34" s="566"/>
      <c r="S34" s="566"/>
      <c r="T34" s="21"/>
      <c r="U34" s="21"/>
      <c r="V34" s="21"/>
      <c r="W34" s="21"/>
      <c r="X34" s="21"/>
    </row>
    <row r="35" spans="1:24" ht="30" x14ac:dyDescent="0.3">
      <c r="A35" s="199" t="s">
        <v>429</v>
      </c>
      <c r="B35" s="187" t="s">
        <v>6</v>
      </c>
      <c r="C35" s="337">
        <f>SUM(C30:C34)</f>
        <v>0</v>
      </c>
      <c r="D35" s="337">
        <f t="shared" ref="D35:N35" si="4">SUM(D30:D34)</f>
        <v>0</v>
      </c>
      <c r="E35" s="337">
        <f t="shared" si="4"/>
        <v>0</v>
      </c>
      <c r="F35" s="337">
        <f t="shared" si="4"/>
        <v>0</v>
      </c>
      <c r="G35" s="337">
        <f t="shared" si="4"/>
        <v>0</v>
      </c>
      <c r="H35" s="337">
        <f t="shared" si="4"/>
        <v>0</v>
      </c>
      <c r="I35" s="337">
        <f t="shared" si="4"/>
        <v>0</v>
      </c>
      <c r="J35" s="337">
        <f t="shared" si="4"/>
        <v>0</v>
      </c>
      <c r="K35" s="337">
        <f t="shared" si="4"/>
        <v>0</v>
      </c>
      <c r="L35" s="337">
        <f t="shared" si="4"/>
        <v>0</v>
      </c>
      <c r="M35" s="337">
        <f t="shared" si="4"/>
        <v>0</v>
      </c>
      <c r="N35" s="337">
        <f t="shared" si="4"/>
        <v>0</v>
      </c>
      <c r="O35" s="194">
        <f t="shared" si="3"/>
        <v>0</v>
      </c>
      <c r="P35" s="193">
        <f>SUM(P29:P34)</f>
        <v>0</v>
      </c>
      <c r="Q35" s="200"/>
      <c r="R35" s="227"/>
      <c r="S35" s="227"/>
      <c r="T35" s="21"/>
      <c r="U35" s="21"/>
      <c r="V35" s="21"/>
      <c r="W35" s="21"/>
      <c r="X35" s="21"/>
    </row>
    <row r="36" spans="1:24" ht="15" x14ac:dyDescent="0.25">
      <c r="A36" s="199" t="s">
        <v>435</v>
      </c>
      <c r="B36" s="187" t="s">
        <v>6</v>
      </c>
      <c r="C36" s="229"/>
      <c r="D36" s="229"/>
      <c r="E36" s="229"/>
      <c r="F36" s="229"/>
      <c r="G36" s="229"/>
      <c r="H36" s="229"/>
      <c r="I36" s="229"/>
      <c r="J36" s="229"/>
      <c r="K36" s="229"/>
      <c r="L36" s="229"/>
      <c r="M36" s="229"/>
      <c r="N36" s="229"/>
      <c r="O36" s="194">
        <f t="shared" si="3"/>
        <v>0</v>
      </c>
      <c r="P36" s="229"/>
      <c r="Q36" s="200"/>
      <c r="R36" s="200"/>
      <c r="S36" s="200"/>
    </row>
    <row r="37" spans="1:24" ht="45" x14ac:dyDescent="0.25">
      <c r="A37" s="199" t="s">
        <v>436</v>
      </c>
      <c r="B37" s="187" t="s">
        <v>15</v>
      </c>
      <c r="C37" s="204" t="e">
        <f>C35/C36</f>
        <v>#DIV/0!</v>
      </c>
      <c r="D37" s="204" t="e">
        <f t="shared" ref="D37:P37" si="5">D35/D36</f>
        <v>#DIV/0!</v>
      </c>
      <c r="E37" s="204" t="e">
        <f t="shared" si="5"/>
        <v>#DIV/0!</v>
      </c>
      <c r="F37" s="204" t="e">
        <f t="shared" si="5"/>
        <v>#DIV/0!</v>
      </c>
      <c r="G37" s="204" t="e">
        <f t="shared" si="5"/>
        <v>#DIV/0!</v>
      </c>
      <c r="H37" s="204" t="e">
        <f t="shared" si="5"/>
        <v>#DIV/0!</v>
      </c>
      <c r="I37" s="204" t="e">
        <f t="shared" si="5"/>
        <v>#DIV/0!</v>
      </c>
      <c r="J37" s="204" t="e">
        <f t="shared" si="5"/>
        <v>#DIV/0!</v>
      </c>
      <c r="K37" s="204" t="e">
        <f t="shared" si="5"/>
        <v>#DIV/0!</v>
      </c>
      <c r="L37" s="204" t="e">
        <f t="shared" si="5"/>
        <v>#DIV/0!</v>
      </c>
      <c r="M37" s="204" t="e">
        <f t="shared" si="5"/>
        <v>#DIV/0!</v>
      </c>
      <c r="N37" s="204" t="e">
        <f t="shared" si="5"/>
        <v>#DIV/0!</v>
      </c>
      <c r="O37" s="230" t="e">
        <f t="shared" si="5"/>
        <v>#DIV/0!</v>
      </c>
      <c r="P37" s="204" t="e">
        <f t="shared" si="5"/>
        <v>#DIV/0!</v>
      </c>
    </row>
    <row r="38" spans="1:24" ht="15" x14ac:dyDescent="0.3">
      <c r="A38" s="166"/>
      <c r="B38" s="166"/>
      <c r="C38" s="166"/>
      <c r="D38" s="166"/>
      <c r="E38" s="166"/>
      <c r="F38" s="166"/>
      <c r="G38" s="166"/>
      <c r="H38" s="166"/>
      <c r="I38" s="166"/>
      <c r="J38" s="166"/>
      <c r="K38" s="166"/>
      <c r="L38" s="166"/>
      <c r="M38" s="166"/>
      <c r="N38" s="166"/>
      <c r="O38" s="166"/>
      <c r="P38" s="166"/>
    </row>
    <row r="39" spans="1:24" ht="15" customHeight="1" x14ac:dyDescent="0.25">
      <c r="A39" s="546" t="s">
        <v>426</v>
      </c>
      <c r="B39" s="547"/>
      <c r="C39" s="547"/>
      <c r="D39" s="547"/>
      <c r="E39" s="547"/>
      <c r="F39" s="171"/>
      <c r="G39" s="171"/>
      <c r="H39" s="171"/>
      <c r="I39" s="171"/>
      <c r="J39" s="171"/>
      <c r="K39" s="171"/>
      <c r="L39" s="171"/>
      <c r="M39" s="171"/>
      <c r="N39" s="171"/>
      <c r="O39" s="171"/>
      <c r="P39" s="171"/>
    </row>
    <row r="40" spans="1:24" ht="15" x14ac:dyDescent="0.25">
      <c r="A40" s="172"/>
      <c r="B40" s="173"/>
      <c r="C40" s="174"/>
      <c r="D40" s="174"/>
      <c r="E40" s="174"/>
      <c r="F40" s="174"/>
      <c r="G40" s="174"/>
      <c r="H40" s="174"/>
      <c r="I40" s="174"/>
      <c r="J40" s="174"/>
      <c r="K40" s="174"/>
      <c r="L40" s="174"/>
      <c r="M40" s="174"/>
      <c r="N40" s="174"/>
      <c r="O40" s="174"/>
      <c r="P40" s="174"/>
    </row>
    <row r="41" spans="1:24" ht="15" x14ac:dyDescent="0.25">
      <c r="A41" s="544" t="s">
        <v>11</v>
      </c>
      <c r="B41" s="544"/>
      <c r="C41" s="544"/>
      <c r="D41" s="544"/>
      <c r="E41" s="544"/>
      <c r="F41" s="544"/>
      <c r="G41" s="544"/>
      <c r="H41" s="544"/>
      <c r="I41" s="544"/>
      <c r="J41" s="174"/>
      <c r="K41" s="174"/>
      <c r="L41" s="174"/>
      <c r="M41" s="174"/>
      <c r="N41" s="174"/>
      <c r="O41" s="174"/>
      <c r="P41" s="174"/>
    </row>
    <row r="42" spans="1:24" x14ac:dyDescent="0.25">
      <c r="A42" s="544"/>
      <c r="B42" s="544"/>
      <c r="C42" s="544"/>
      <c r="D42" s="544"/>
      <c r="E42" s="544"/>
      <c r="F42" s="544"/>
      <c r="G42" s="544"/>
      <c r="H42" s="544"/>
      <c r="I42" s="544"/>
    </row>
    <row r="43" spans="1:24" x14ac:dyDescent="0.25">
      <c r="A43" s="544"/>
      <c r="B43" s="544"/>
      <c r="C43" s="544"/>
      <c r="D43" s="544"/>
      <c r="E43" s="544"/>
      <c r="F43" s="544"/>
      <c r="G43" s="544"/>
      <c r="H43" s="544"/>
      <c r="I43" s="544"/>
    </row>
    <row r="44" spans="1:24" x14ac:dyDescent="0.25">
      <c r="C44" s="175"/>
    </row>
    <row r="45" spans="1:24" x14ac:dyDescent="0.25">
      <c r="C45" s="175"/>
    </row>
    <row r="46" spans="1:24" ht="20" x14ac:dyDescent="0.25">
      <c r="A46" s="548" t="s">
        <v>437</v>
      </c>
      <c r="B46" s="548"/>
      <c r="C46" s="548"/>
      <c r="D46" s="548"/>
      <c r="E46" s="548"/>
      <c r="F46" s="548"/>
      <c r="G46" s="548"/>
      <c r="H46" s="548"/>
      <c r="I46" s="548"/>
      <c r="J46" s="548"/>
      <c r="K46" s="548"/>
      <c r="L46" s="548"/>
      <c r="M46" s="548"/>
      <c r="N46" s="548"/>
      <c r="O46" s="548"/>
      <c r="P46" s="548"/>
    </row>
    <row r="48" spans="1:24" ht="15" x14ac:dyDescent="0.3">
      <c r="A48" s="555" t="s">
        <v>402</v>
      </c>
      <c r="B48" s="555"/>
      <c r="C48" s="190"/>
      <c r="D48" s="176"/>
      <c r="E48" s="176"/>
      <c r="F48" s="176"/>
      <c r="G48" s="176"/>
      <c r="H48" s="176"/>
      <c r="I48" s="176"/>
      <c r="J48" s="176"/>
      <c r="K48" s="176"/>
      <c r="L48" s="176"/>
      <c r="M48" s="176"/>
      <c r="N48" s="176"/>
      <c r="O48" s="176"/>
      <c r="P48" s="176"/>
    </row>
    <row r="49" spans="1:16" ht="15" x14ac:dyDescent="0.3">
      <c r="A49" s="176"/>
      <c r="B49" s="176"/>
      <c r="C49" s="176"/>
      <c r="D49" s="176"/>
      <c r="E49" s="176"/>
      <c r="F49" s="176"/>
      <c r="G49" s="176"/>
      <c r="H49" s="176"/>
      <c r="I49" s="176"/>
      <c r="J49" s="176"/>
      <c r="K49" s="176"/>
      <c r="L49" s="176"/>
      <c r="M49" s="176"/>
      <c r="N49" s="176"/>
      <c r="O49" s="176"/>
      <c r="P49" s="176"/>
    </row>
    <row r="50" spans="1:16" ht="15" x14ac:dyDescent="0.25">
      <c r="A50" s="561" t="s">
        <v>437</v>
      </c>
      <c r="B50" s="561" t="s">
        <v>427</v>
      </c>
      <c r="C50" s="556" t="s">
        <v>422</v>
      </c>
      <c r="D50" s="557"/>
      <c r="E50" s="557"/>
      <c r="F50" s="557"/>
      <c r="G50" s="557"/>
      <c r="H50" s="557"/>
      <c r="I50" s="557"/>
      <c r="J50" s="557"/>
      <c r="K50" s="557"/>
      <c r="L50" s="557"/>
      <c r="M50" s="557"/>
      <c r="N50" s="558"/>
      <c r="O50" s="555" t="s">
        <v>424</v>
      </c>
      <c r="P50" s="560" t="s">
        <v>425</v>
      </c>
    </row>
    <row r="51" spans="1:16" ht="15" x14ac:dyDescent="0.25">
      <c r="A51" s="561"/>
      <c r="B51" s="561"/>
      <c r="C51" s="329" t="s">
        <v>411</v>
      </c>
      <c r="D51" s="329" t="s">
        <v>412</v>
      </c>
      <c r="E51" s="329" t="s">
        <v>413</v>
      </c>
      <c r="F51" s="329" t="s">
        <v>414</v>
      </c>
      <c r="G51" s="329" t="s">
        <v>415</v>
      </c>
      <c r="H51" s="329" t="s">
        <v>416</v>
      </c>
      <c r="I51" s="329" t="s">
        <v>417</v>
      </c>
      <c r="J51" s="329" t="s">
        <v>418</v>
      </c>
      <c r="K51" s="329" t="s">
        <v>419</v>
      </c>
      <c r="L51" s="329" t="s">
        <v>420</v>
      </c>
      <c r="M51" s="329" t="s">
        <v>421</v>
      </c>
      <c r="N51" s="329" t="s">
        <v>423</v>
      </c>
      <c r="O51" s="555"/>
      <c r="P51" s="560"/>
    </row>
    <row r="52" spans="1:16" ht="15" x14ac:dyDescent="0.25">
      <c r="A52" s="205" t="s">
        <v>406</v>
      </c>
      <c r="B52" s="206" t="s">
        <v>5</v>
      </c>
      <c r="C52" s="197"/>
      <c r="D52" s="197"/>
      <c r="E52" s="197"/>
      <c r="F52" s="197"/>
      <c r="G52" s="197"/>
      <c r="H52" s="197"/>
      <c r="I52" s="197"/>
      <c r="J52" s="197"/>
      <c r="K52" s="197"/>
      <c r="L52" s="197"/>
      <c r="M52" s="197"/>
      <c r="N52" s="197"/>
      <c r="O52" s="184" t="s">
        <v>14</v>
      </c>
      <c r="P52" s="191"/>
    </row>
    <row r="53" spans="1:16" ht="75" x14ac:dyDescent="0.3">
      <c r="A53" s="207" t="s">
        <v>438</v>
      </c>
      <c r="B53" s="208" t="s">
        <v>440</v>
      </c>
      <c r="C53" s="196"/>
      <c r="D53" s="196"/>
      <c r="E53" s="196"/>
      <c r="F53" s="196"/>
      <c r="G53" s="196"/>
      <c r="H53" s="196"/>
      <c r="I53" s="196"/>
      <c r="J53" s="196"/>
      <c r="K53" s="196"/>
      <c r="L53" s="196"/>
      <c r="M53" s="196"/>
      <c r="N53" s="196"/>
      <c r="O53" s="203">
        <f>SUM(C53:N53)</f>
        <v>0</v>
      </c>
      <c r="P53" s="209"/>
    </row>
    <row r="54" spans="1:16" ht="15" x14ac:dyDescent="0.3">
      <c r="A54" s="207" t="s">
        <v>408</v>
      </c>
      <c r="B54" s="208" t="s">
        <v>7</v>
      </c>
      <c r="C54" s="196"/>
      <c r="D54" s="196"/>
      <c r="E54" s="196"/>
      <c r="F54" s="196"/>
      <c r="G54" s="196"/>
      <c r="H54" s="196"/>
      <c r="I54" s="196"/>
      <c r="J54" s="196"/>
      <c r="K54" s="196"/>
      <c r="L54" s="196"/>
      <c r="M54" s="196"/>
      <c r="N54" s="196"/>
      <c r="O54" s="203">
        <f>SUM(C54:N54)</f>
        <v>0</v>
      </c>
      <c r="P54" s="209"/>
    </row>
    <row r="55" spans="1:16" ht="30" x14ac:dyDescent="0.25">
      <c r="A55" s="207" t="s">
        <v>439</v>
      </c>
      <c r="B55" s="208" t="s">
        <v>441</v>
      </c>
      <c r="C55" s="193" t="e">
        <f>C53/C54</f>
        <v>#DIV/0!</v>
      </c>
      <c r="D55" s="193" t="e">
        <f t="shared" ref="D55:O55" si="6">D53/D54</f>
        <v>#DIV/0!</v>
      </c>
      <c r="E55" s="193" t="e">
        <f t="shared" si="6"/>
        <v>#DIV/0!</v>
      </c>
      <c r="F55" s="193" t="e">
        <f t="shared" si="6"/>
        <v>#DIV/0!</v>
      </c>
      <c r="G55" s="193" t="e">
        <f t="shared" si="6"/>
        <v>#DIV/0!</v>
      </c>
      <c r="H55" s="193" t="e">
        <f t="shared" si="6"/>
        <v>#DIV/0!</v>
      </c>
      <c r="I55" s="193" t="e">
        <f t="shared" si="6"/>
        <v>#DIV/0!</v>
      </c>
      <c r="J55" s="193" t="e">
        <f t="shared" si="6"/>
        <v>#DIV/0!</v>
      </c>
      <c r="K55" s="193" t="e">
        <f t="shared" si="6"/>
        <v>#DIV/0!</v>
      </c>
      <c r="L55" s="193" t="e">
        <f t="shared" si="6"/>
        <v>#DIV/0!</v>
      </c>
      <c r="M55" s="193" t="e">
        <f t="shared" si="6"/>
        <v>#DIV/0!</v>
      </c>
      <c r="N55" s="193" t="e">
        <f t="shared" si="6"/>
        <v>#DIV/0!</v>
      </c>
      <c r="O55" s="203" t="e">
        <f t="shared" si="6"/>
        <v>#DIV/0!</v>
      </c>
      <c r="P55" s="193" t="e">
        <f>P53/P54</f>
        <v>#DIV/0!</v>
      </c>
    </row>
    <row r="56" spans="1:16" ht="15" x14ac:dyDescent="0.3">
      <c r="A56" s="177"/>
      <c r="B56" s="177"/>
      <c r="C56" s="177"/>
      <c r="D56" s="177"/>
      <c r="E56" s="177"/>
      <c r="F56" s="177"/>
      <c r="G56" s="177"/>
      <c r="H56" s="177"/>
      <c r="I56" s="177"/>
      <c r="J56" s="177"/>
      <c r="K56" s="177"/>
      <c r="L56" s="177"/>
      <c r="M56" s="177"/>
      <c r="N56" s="177"/>
      <c r="O56" s="177"/>
      <c r="P56" s="176"/>
    </row>
    <row r="57" spans="1:16" ht="15" customHeight="1" x14ac:dyDescent="0.3">
      <c r="A57" s="546" t="s">
        <v>426</v>
      </c>
      <c r="B57" s="547"/>
      <c r="C57" s="547"/>
      <c r="D57" s="547"/>
      <c r="E57" s="547"/>
      <c r="F57" s="177"/>
      <c r="G57" s="177"/>
      <c r="H57" s="177"/>
      <c r="I57" s="177"/>
      <c r="J57" s="177"/>
      <c r="K57" s="177"/>
      <c r="L57" s="177"/>
      <c r="M57" s="177"/>
      <c r="N57" s="177"/>
      <c r="O57" s="177"/>
      <c r="P57" s="176"/>
    </row>
    <row r="58" spans="1:16" ht="15" x14ac:dyDescent="0.3">
      <c r="A58" s="179"/>
      <c r="B58" s="177"/>
      <c r="C58" s="177"/>
      <c r="D58" s="177"/>
      <c r="E58" s="177"/>
      <c r="F58" s="177"/>
      <c r="G58" s="177"/>
      <c r="H58" s="177"/>
      <c r="I58" s="177"/>
      <c r="J58" s="177"/>
      <c r="K58" s="177"/>
      <c r="L58" s="177"/>
      <c r="M58" s="177"/>
      <c r="N58" s="177"/>
      <c r="O58" s="177"/>
      <c r="P58" s="176"/>
    </row>
    <row r="59" spans="1:16" ht="15" x14ac:dyDescent="0.3">
      <c r="A59" s="544" t="s">
        <v>8</v>
      </c>
      <c r="B59" s="544"/>
      <c r="C59" s="544"/>
      <c r="D59" s="544"/>
      <c r="E59" s="544"/>
      <c r="F59" s="544"/>
      <c r="G59" s="544"/>
      <c r="H59" s="544"/>
      <c r="I59" s="544"/>
      <c r="J59" s="177"/>
      <c r="K59" s="177"/>
      <c r="L59" s="177"/>
      <c r="M59" s="177"/>
      <c r="N59" s="177"/>
      <c r="O59" s="177"/>
      <c r="P59" s="176"/>
    </row>
    <row r="60" spans="1:16" x14ac:dyDescent="0.25">
      <c r="A60" s="544"/>
      <c r="B60" s="544"/>
      <c r="C60" s="544"/>
      <c r="D60" s="544"/>
      <c r="E60" s="544"/>
      <c r="F60" s="544"/>
      <c r="G60" s="544"/>
      <c r="H60" s="544"/>
      <c r="I60" s="544"/>
    </row>
    <row r="61" spans="1:16" x14ac:dyDescent="0.25">
      <c r="A61" s="544"/>
      <c r="B61" s="544"/>
      <c r="C61" s="544"/>
      <c r="D61" s="544"/>
      <c r="E61" s="544"/>
      <c r="F61" s="544"/>
      <c r="G61" s="544"/>
      <c r="H61" s="544"/>
      <c r="I61" s="544"/>
    </row>
    <row r="64" spans="1:16" ht="20" x14ac:dyDescent="0.25">
      <c r="A64" s="548" t="s">
        <v>443</v>
      </c>
      <c r="B64" s="548"/>
      <c r="C64" s="548"/>
      <c r="D64" s="548"/>
      <c r="E64" s="548"/>
      <c r="F64" s="548"/>
      <c r="G64" s="548"/>
      <c r="H64" s="548"/>
      <c r="I64" s="548"/>
      <c r="J64" s="548"/>
      <c r="K64" s="548"/>
      <c r="L64" s="548"/>
      <c r="M64" s="548"/>
      <c r="N64" s="548"/>
      <c r="O64" s="548"/>
      <c r="P64" s="548"/>
    </row>
    <row r="66" spans="1:17" ht="15" x14ac:dyDescent="0.3">
      <c r="A66" s="555" t="s">
        <v>402</v>
      </c>
      <c r="B66" s="555"/>
      <c r="C66" s="190"/>
      <c r="D66" s="176"/>
      <c r="E66" s="180"/>
      <c r="F66" s="176"/>
      <c r="G66" s="176"/>
    </row>
    <row r="67" spans="1:17" ht="15" x14ac:dyDescent="0.3">
      <c r="A67" s="176"/>
      <c r="B67" s="176"/>
      <c r="C67" s="176"/>
      <c r="D67" s="176"/>
      <c r="E67" s="180"/>
      <c r="F67" s="181"/>
      <c r="G67" s="176"/>
    </row>
    <row r="68" spans="1:17" ht="15" x14ac:dyDescent="0.25">
      <c r="A68" s="561" t="s">
        <v>443</v>
      </c>
      <c r="B68" s="559" t="s">
        <v>427</v>
      </c>
      <c r="C68" s="556" t="s">
        <v>422</v>
      </c>
      <c r="D68" s="557"/>
      <c r="E68" s="557"/>
      <c r="F68" s="557"/>
      <c r="G68" s="557"/>
      <c r="H68" s="557"/>
      <c r="I68" s="557"/>
      <c r="J68" s="557"/>
      <c r="K68" s="557"/>
      <c r="L68" s="557"/>
      <c r="M68" s="557"/>
      <c r="N68" s="558"/>
      <c r="O68" s="555" t="s">
        <v>424</v>
      </c>
      <c r="P68" s="560" t="s">
        <v>425</v>
      </c>
    </row>
    <row r="69" spans="1:17" ht="15" x14ac:dyDescent="0.25">
      <c r="A69" s="561"/>
      <c r="B69" s="559"/>
      <c r="C69" s="329" t="s">
        <v>411</v>
      </c>
      <c r="D69" s="329" t="s">
        <v>412</v>
      </c>
      <c r="E69" s="329" t="s">
        <v>413</v>
      </c>
      <c r="F69" s="329" t="s">
        <v>414</v>
      </c>
      <c r="G69" s="329" t="s">
        <v>415</v>
      </c>
      <c r="H69" s="329" t="s">
        <v>416</v>
      </c>
      <c r="I69" s="329" t="s">
        <v>417</v>
      </c>
      <c r="J69" s="329" t="s">
        <v>418</v>
      </c>
      <c r="K69" s="329" t="s">
        <v>419</v>
      </c>
      <c r="L69" s="329" t="s">
        <v>420</v>
      </c>
      <c r="M69" s="329" t="s">
        <v>421</v>
      </c>
      <c r="N69" s="329" t="s">
        <v>423</v>
      </c>
      <c r="O69" s="555"/>
      <c r="P69" s="560"/>
    </row>
    <row r="70" spans="1:17" ht="15" x14ac:dyDescent="0.25">
      <c r="A70" s="213" t="s">
        <v>406</v>
      </c>
      <c r="B70" s="214" t="s">
        <v>5</v>
      </c>
      <c r="C70" s="217"/>
      <c r="D70" s="217"/>
      <c r="E70" s="217"/>
      <c r="F70" s="217"/>
      <c r="G70" s="217"/>
      <c r="H70" s="217"/>
      <c r="I70" s="217"/>
      <c r="J70" s="217"/>
      <c r="K70" s="217"/>
      <c r="L70" s="217"/>
      <c r="M70" s="217"/>
      <c r="N70" s="217"/>
      <c r="O70" s="210" t="s">
        <v>14</v>
      </c>
      <c r="P70" s="197"/>
    </row>
    <row r="71" spans="1:17" ht="15" x14ac:dyDescent="0.3">
      <c r="A71" s="215" t="s">
        <v>444</v>
      </c>
      <c r="B71" s="216" t="s">
        <v>10</v>
      </c>
      <c r="C71" s="196"/>
      <c r="D71" s="196"/>
      <c r="E71" s="196"/>
      <c r="F71" s="196"/>
      <c r="G71" s="196"/>
      <c r="H71" s="196"/>
      <c r="I71" s="196"/>
      <c r="J71" s="196"/>
      <c r="K71" s="196"/>
      <c r="L71" s="196"/>
      <c r="M71" s="196"/>
      <c r="N71" s="196"/>
      <c r="O71" s="211">
        <f>SUM(C71:N71)</f>
        <v>0</v>
      </c>
      <c r="P71" s="209"/>
    </row>
    <row r="72" spans="1:17" ht="30.5" x14ac:dyDescent="0.3">
      <c r="A72" s="215" t="s">
        <v>445</v>
      </c>
      <c r="B72" s="216" t="s">
        <v>10</v>
      </c>
      <c r="C72" s="196"/>
      <c r="D72" s="196"/>
      <c r="E72" s="196"/>
      <c r="F72" s="196"/>
      <c r="G72" s="196"/>
      <c r="H72" s="196"/>
      <c r="I72" s="196"/>
      <c r="J72" s="196"/>
      <c r="K72" s="196"/>
      <c r="L72" s="196"/>
      <c r="M72" s="196"/>
      <c r="N72" s="196"/>
      <c r="O72" s="211"/>
      <c r="P72" s="209"/>
    </row>
    <row r="73" spans="1:17" ht="15" x14ac:dyDescent="0.3">
      <c r="A73" s="215" t="s">
        <v>408</v>
      </c>
      <c r="B73" s="216" t="s">
        <v>7</v>
      </c>
      <c r="C73" s="196"/>
      <c r="D73" s="196"/>
      <c r="E73" s="196"/>
      <c r="F73" s="196"/>
      <c r="G73" s="196"/>
      <c r="H73" s="196"/>
      <c r="I73" s="196"/>
      <c r="J73" s="196"/>
      <c r="K73" s="196"/>
      <c r="L73" s="196"/>
      <c r="M73" s="196"/>
      <c r="N73" s="196"/>
      <c r="O73" s="211">
        <f>SUM(C73:N73)</f>
        <v>0</v>
      </c>
      <c r="P73" s="209"/>
    </row>
    <row r="74" spans="1:17" ht="30" x14ac:dyDescent="0.25">
      <c r="A74" s="215" t="s">
        <v>447</v>
      </c>
      <c r="B74" s="216" t="s">
        <v>449</v>
      </c>
      <c r="C74" s="212" t="e">
        <f>C71/C73</f>
        <v>#DIV/0!</v>
      </c>
      <c r="D74" s="212" t="e">
        <f t="shared" ref="D74:N74" si="7">D71/D73</f>
        <v>#DIV/0!</v>
      </c>
      <c r="E74" s="212" t="e">
        <f t="shared" si="7"/>
        <v>#DIV/0!</v>
      </c>
      <c r="F74" s="212" t="e">
        <f t="shared" si="7"/>
        <v>#DIV/0!</v>
      </c>
      <c r="G74" s="212" t="e">
        <f t="shared" si="7"/>
        <v>#DIV/0!</v>
      </c>
      <c r="H74" s="212" t="e">
        <f t="shared" si="7"/>
        <v>#DIV/0!</v>
      </c>
      <c r="I74" s="212" t="e">
        <f t="shared" si="7"/>
        <v>#DIV/0!</v>
      </c>
      <c r="J74" s="212" t="e">
        <f t="shared" si="7"/>
        <v>#DIV/0!</v>
      </c>
      <c r="K74" s="212" t="e">
        <f t="shared" si="7"/>
        <v>#DIV/0!</v>
      </c>
      <c r="L74" s="212" t="e">
        <f t="shared" si="7"/>
        <v>#DIV/0!</v>
      </c>
      <c r="M74" s="212" t="e">
        <f t="shared" si="7"/>
        <v>#DIV/0!</v>
      </c>
      <c r="N74" s="212" t="e">
        <f t="shared" si="7"/>
        <v>#DIV/0!</v>
      </c>
      <c r="O74" s="338" t="e">
        <f>O71/O73</f>
        <v>#DIV/0!</v>
      </c>
      <c r="P74" s="212" t="e">
        <f>P71/P73</f>
        <v>#DIV/0!</v>
      </c>
    </row>
    <row r="75" spans="1:17" ht="45.5" x14ac:dyDescent="0.25">
      <c r="A75" s="215" t="s">
        <v>448</v>
      </c>
      <c r="B75" s="216" t="s">
        <v>449</v>
      </c>
      <c r="C75" s="212" t="e">
        <f>C72/C73</f>
        <v>#DIV/0!</v>
      </c>
      <c r="D75" s="212" t="e">
        <f t="shared" ref="D75:N75" si="8">D72/D73</f>
        <v>#DIV/0!</v>
      </c>
      <c r="E75" s="212" t="e">
        <f t="shared" si="8"/>
        <v>#DIV/0!</v>
      </c>
      <c r="F75" s="212" t="e">
        <f t="shared" si="8"/>
        <v>#DIV/0!</v>
      </c>
      <c r="G75" s="212" t="e">
        <f t="shared" si="8"/>
        <v>#DIV/0!</v>
      </c>
      <c r="H75" s="212" t="e">
        <f t="shared" si="8"/>
        <v>#DIV/0!</v>
      </c>
      <c r="I75" s="212" t="e">
        <f t="shared" si="8"/>
        <v>#DIV/0!</v>
      </c>
      <c r="J75" s="212" t="e">
        <f t="shared" si="8"/>
        <v>#DIV/0!</v>
      </c>
      <c r="K75" s="212" t="e">
        <f t="shared" si="8"/>
        <v>#DIV/0!</v>
      </c>
      <c r="L75" s="212" t="e">
        <f t="shared" si="8"/>
        <v>#DIV/0!</v>
      </c>
      <c r="M75" s="212" t="e">
        <f t="shared" si="8"/>
        <v>#DIV/0!</v>
      </c>
      <c r="N75" s="212" t="e">
        <f t="shared" si="8"/>
        <v>#DIV/0!</v>
      </c>
      <c r="O75" s="338" t="e">
        <f>O72/O73</f>
        <v>#DIV/0!</v>
      </c>
      <c r="P75" s="212" t="e">
        <f>P72/P73</f>
        <v>#DIV/0!</v>
      </c>
    </row>
    <row r="76" spans="1:17" ht="15" x14ac:dyDescent="0.3">
      <c r="A76" s="177"/>
      <c r="B76" s="177"/>
      <c r="C76" s="177"/>
      <c r="D76" s="177"/>
      <c r="O76" s="177"/>
      <c r="P76" s="182"/>
      <c r="Q76" s="176"/>
    </row>
    <row r="77" spans="1:17" ht="18.75" customHeight="1" x14ac:dyDescent="0.3">
      <c r="A77" s="546" t="s">
        <v>426</v>
      </c>
      <c r="B77" s="547"/>
      <c r="C77" s="547"/>
      <c r="D77" s="547"/>
      <c r="E77" s="547"/>
      <c r="O77" s="177"/>
      <c r="P77" s="177"/>
      <c r="Q77" s="176"/>
    </row>
    <row r="78" spans="1:17" ht="18.75" customHeight="1" x14ac:dyDescent="0.3">
      <c r="A78" s="562" t="s">
        <v>446</v>
      </c>
      <c r="B78" s="562"/>
      <c r="C78" s="562"/>
      <c r="D78" s="562"/>
      <c r="E78" s="562"/>
      <c r="F78" s="562"/>
      <c r="G78" s="562"/>
      <c r="H78" s="562"/>
      <c r="I78" s="241"/>
      <c r="O78" s="177"/>
      <c r="P78" s="177"/>
      <c r="Q78" s="176"/>
    </row>
    <row r="79" spans="1:17" ht="15" x14ac:dyDescent="0.3">
      <c r="A79" s="179"/>
      <c r="B79" s="177"/>
      <c r="C79" s="177"/>
      <c r="D79" s="177"/>
      <c r="O79" s="177"/>
      <c r="P79" s="177"/>
      <c r="Q79" s="176"/>
    </row>
    <row r="80" spans="1:17" ht="15" x14ac:dyDescent="0.3">
      <c r="A80" s="544" t="s">
        <v>8</v>
      </c>
      <c r="B80" s="544"/>
      <c r="C80" s="544"/>
      <c r="D80" s="544"/>
      <c r="E80" s="544"/>
      <c r="F80" s="544"/>
      <c r="G80" s="544"/>
      <c r="H80" s="544"/>
      <c r="I80" s="544"/>
      <c r="O80" s="176"/>
      <c r="P80" s="176"/>
      <c r="Q80" s="176"/>
    </row>
    <row r="81" spans="1:17" x14ac:dyDescent="0.25">
      <c r="A81" s="544"/>
      <c r="B81" s="544"/>
      <c r="C81" s="544"/>
      <c r="D81" s="544"/>
      <c r="E81" s="544"/>
      <c r="F81" s="544"/>
      <c r="G81" s="544"/>
      <c r="H81" s="544"/>
      <c r="I81" s="544"/>
    </row>
    <row r="82" spans="1:17" x14ac:dyDescent="0.25">
      <c r="A82" s="544"/>
      <c r="B82" s="544"/>
      <c r="C82" s="544"/>
      <c r="D82" s="544"/>
      <c r="E82" s="544"/>
      <c r="F82" s="544"/>
      <c r="G82" s="544"/>
      <c r="H82" s="544"/>
      <c r="I82" s="544"/>
    </row>
    <row r="85" spans="1:17" ht="20" x14ac:dyDescent="0.25">
      <c r="A85" s="548" t="s">
        <v>450</v>
      </c>
      <c r="B85" s="548"/>
      <c r="C85" s="548"/>
      <c r="D85" s="548"/>
      <c r="E85" s="548"/>
      <c r="F85" s="548"/>
      <c r="G85" s="548"/>
      <c r="H85" s="548"/>
      <c r="I85" s="548"/>
      <c r="J85" s="548"/>
      <c r="K85" s="548"/>
      <c r="L85" s="548"/>
      <c r="M85" s="548"/>
      <c r="N85" s="548"/>
      <c r="O85" s="548"/>
      <c r="P85" s="548"/>
    </row>
    <row r="87" spans="1:17" ht="15" x14ac:dyDescent="0.3">
      <c r="A87" s="555" t="s">
        <v>402</v>
      </c>
      <c r="B87" s="555"/>
      <c r="C87" s="190"/>
      <c r="D87" s="21"/>
      <c r="O87" s="21"/>
      <c r="P87" s="21"/>
      <c r="Q87" s="21"/>
    </row>
    <row r="88" spans="1:17" ht="15" x14ac:dyDescent="0.3">
      <c r="A88" s="21"/>
      <c r="B88" s="21"/>
      <c r="C88" s="21"/>
      <c r="D88" s="21"/>
      <c r="O88" s="21"/>
      <c r="P88" s="21"/>
      <c r="Q88" s="21"/>
    </row>
    <row r="89" spans="1:17" ht="15" x14ac:dyDescent="0.25">
      <c r="A89" s="559" t="s">
        <v>451</v>
      </c>
      <c r="B89" s="559" t="s">
        <v>427</v>
      </c>
      <c r="C89" s="556" t="s">
        <v>422</v>
      </c>
      <c r="D89" s="557"/>
      <c r="E89" s="557"/>
      <c r="F89" s="557"/>
      <c r="G89" s="557"/>
      <c r="H89" s="557"/>
      <c r="I89" s="557"/>
      <c r="J89" s="557"/>
      <c r="K89" s="557"/>
      <c r="L89" s="557"/>
      <c r="M89" s="557"/>
      <c r="N89" s="558"/>
      <c r="O89" s="555" t="s">
        <v>424</v>
      </c>
      <c r="P89" s="560" t="s">
        <v>425</v>
      </c>
    </row>
    <row r="90" spans="1:17" ht="15" x14ac:dyDescent="0.25">
      <c r="A90" s="559"/>
      <c r="B90" s="559"/>
      <c r="C90" s="329" t="s">
        <v>411</v>
      </c>
      <c r="D90" s="329" t="s">
        <v>412</v>
      </c>
      <c r="E90" s="329" t="s">
        <v>413</v>
      </c>
      <c r="F90" s="329" t="s">
        <v>414</v>
      </c>
      <c r="G90" s="329" t="s">
        <v>415</v>
      </c>
      <c r="H90" s="329" t="s">
        <v>416</v>
      </c>
      <c r="I90" s="329" t="s">
        <v>417</v>
      </c>
      <c r="J90" s="329" t="s">
        <v>418</v>
      </c>
      <c r="K90" s="329" t="s">
        <v>419</v>
      </c>
      <c r="L90" s="329" t="s">
        <v>420</v>
      </c>
      <c r="M90" s="329" t="s">
        <v>421</v>
      </c>
      <c r="N90" s="329" t="s">
        <v>423</v>
      </c>
      <c r="O90" s="555"/>
      <c r="P90" s="560"/>
    </row>
    <row r="91" spans="1:17" ht="15" x14ac:dyDescent="0.25">
      <c r="A91" s="198" t="s">
        <v>406</v>
      </c>
      <c r="B91" s="219" t="s">
        <v>5</v>
      </c>
      <c r="C91" s="217"/>
      <c r="D91" s="217"/>
      <c r="E91" s="217"/>
      <c r="F91" s="217"/>
      <c r="G91" s="217"/>
      <c r="H91" s="217"/>
      <c r="I91" s="217"/>
      <c r="J91" s="217"/>
      <c r="K91" s="217"/>
      <c r="L91" s="217"/>
      <c r="M91" s="217"/>
      <c r="N91" s="217"/>
      <c r="O91" s="221" t="s">
        <v>14</v>
      </c>
      <c r="P91" s="197"/>
    </row>
    <row r="92" spans="1:17" ht="30" x14ac:dyDescent="0.25">
      <c r="A92" s="328" t="s">
        <v>452</v>
      </c>
      <c r="B92" s="220" t="s">
        <v>453</v>
      </c>
      <c r="C92" s="217"/>
      <c r="D92" s="217"/>
      <c r="E92" s="217"/>
      <c r="F92" s="217"/>
      <c r="G92" s="217"/>
      <c r="H92" s="217"/>
      <c r="I92" s="217"/>
      <c r="J92" s="217"/>
      <c r="K92" s="217"/>
      <c r="L92" s="217"/>
      <c r="M92" s="217"/>
      <c r="N92" s="217"/>
      <c r="O92" s="223">
        <f t="shared" ref="O92:O95" si="9">SUM(C92:N92)</f>
        <v>0</v>
      </c>
      <c r="P92" s="197"/>
    </row>
    <row r="93" spans="1:17" ht="30" x14ac:dyDescent="0.25">
      <c r="A93" s="328" t="s">
        <v>455</v>
      </c>
      <c r="B93" s="220" t="s">
        <v>453</v>
      </c>
      <c r="C93" s="217"/>
      <c r="D93" s="217"/>
      <c r="E93" s="217"/>
      <c r="F93" s="217"/>
      <c r="G93" s="217"/>
      <c r="H93" s="217"/>
      <c r="I93" s="217"/>
      <c r="J93" s="217"/>
      <c r="K93" s="217"/>
      <c r="L93" s="217"/>
      <c r="M93" s="217"/>
      <c r="N93" s="217"/>
      <c r="O93" s="223">
        <f t="shared" si="9"/>
        <v>0</v>
      </c>
      <c r="P93" s="197"/>
    </row>
    <row r="94" spans="1:17" ht="30" x14ac:dyDescent="0.25">
      <c r="A94" s="328" t="s">
        <v>454</v>
      </c>
      <c r="B94" s="220" t="s">
        <v>453</v>
      </c>
      <c r="C94" s="217"/>
      <c r="D94" s="217"/>
      <c r="E94" s="217"/>
      <c r="F94" s="217"/>
      <c r="G94" s="217"/>
      <c r="H94" s="217"/>
      <c r="I94" s="217"/>
      <c r="J94" s="217"/>
      <c r="K94" s="217"/>
      <c r="L94" s="217"/>
      <c r="M94" s="217"/>
      <c r="N94" s="217"/>
      <c r="O94" s="223">
        <f t="shared" si="9"/>
        <v>0</v>
      </c>
      <c r="P94" s="197"/>
    </row>
    <row r="95" spans="1:17" ht="30" x14ac:dyDescent="0.25">
      <c r="A95" s="328" t="s">
        <v>456</v>
      </c>
      <c r="B95" s="220" t="s">
        <v>453</v>
      </c>
      <c r="C95" s="217"/>
      <c r="D95" s="217"/>
      <c r="E95" s="217"/>
      <c r="F95" s="217"/>
      <c r="G95" s="217"/>
      <c r="H95" s="217"/>
      <c r="I95" s="217"/>
      <c r="J95" s="217"/>
      <c r="K95" s="217"/>
      <c r="L95" s="217"/>
      <c r="M95" s="217"/>
      <c r="N95" s="217"/>
      <c r="O95" s="223">
        <f t="shared" si="9"/>
        <v>0</v>
      </c>
      <c r="P95" s="197"/>
    </row>
    <row r="96" spans="1:17" ht="30" x14ac:dyDescent="0.25">
      <c r="A96" s="328" t="s">
        <v>457</v>
      </c>
      <c r="B96" s="220" t="s">
        <v>453</v>
      </c>
      <c r="C96" s="222"/>
      <c r="D96" s="222"/>
      <c r="E96" s="222"/>
      <c r="F96" s="222"/>
      <c r="G96" s="222"/>
      <c r="H96" s="222"/>
      <c r="I96" s="222"/>
      <c r="J96" s="222"/>
      <c r="K96" s="222"/>
      <c r="L96" s="222"/>
      <c r="M96" s="222"/>
      <c r="N96" s="222"/>
      <c r="O96" s="223">
        <f>SUM(C96:N96)</f>
        <v>0</v>
      </c>
      <c r="P96" s="197"/>
    </row>
    <row r="97" spans="1:17" ht="30" x14ac:dyDescent="0.25">
      <c r="A97" s="328" t="s">
        <v>458</v>
      </c>
      <c r="B97" s="220" t="s">
        <v>453</v>
      </c>
      <c r="C97" s="225">
        <f>SUM(C92:C96)</f>
        <v>0</v>
      </c>
      <c r="D97" s="225">
        <f t="shared" ref="D97:P97" si="10">SUM(D92:D96)</f>
        <v>0</v>
      </c>
      <c r="E97" s="225">
        <f t="shared" si="10"/>
        <v>0</v>
      </c>
      <c r="F97" s="225">
        <f t="shared" si="10"/>
        <v>0</v>
      </c>
      <c r="G97" s="225">
        <f t="shared" si="10"/>
        <v>0</v>
      </c>
      <c r="H97" s="225">
        <f t="shared" si="10"/>
        <v>0</v>
      </c>
      <c r="I97" s="225">
        <f t="shared" si="10"/>
        <v>0</v>
      </c>
      <c r="J97" s="225">
        <f t="shared" si="10"/>
        <v>0</v>
      </c>
      <c r="K97" s="225">
        <f t="shared" si="10"/>
        <v>0</v>
      </c>
      <c r="L97" s="225">
        <f t="shared" si="10"/>
        <v>0</v>
      </c>
      <c r="M97" s="225">
        <f t="shared" si="10"/>
        <v>0</v>
      </c>
      <c r="N97" s="225">
        <f t="shared" si="10"/>
        <v>0</v>
      </c>
      <c r="O97" s="223">
        <f>SUM(C97:N97)</f>
        <v>0</v>
      </c>
      <c r="P97" s="225">
        <f t="shared" si="10"/>
        <v>0</v>
      </c>
    </row>
    <row r="98" spans="1:17" ht="15" x14ac:dyDescent="0.25">
      <c r="A98" s="328" t="s">
        <v>408</v>
      </c>
      <c r="B98" s="220" t="s">
        <v>7</v>
      </c>
      <c r="C98" s="222"/>
      <c r="D98" s="222"/>
      <c r="E98" s="222"/>
      <c r="F98" s="222"/>
      <c r="G98" s="222"/>
      <c r="H98" s="222"/>
      <c r="I98" s="222"/>
      <c r="J98" s="222"/>
      <c r="K98" s="222"/>
      <c r="L98" s="222"/>
      <c r="M98" s="222"/>
      <c r="N98" s="222"/>
      <c r="O98" s="224">
        <f>SUM(C98:N98)</f>
        <v>0</v>
      </c>
      <c r="P98" s="197"/>
    </row>
    <row r="99" spans="1:17" ht="45" x14ac:dyDescent="0.25">
      <c r="A99" s="328" t="s">
        <v>460</v>
      </c>
      <c r="B99" s="220" t="s">
        <v>459</v>
      </c>
      <c r="C99" s="225" t="e">
        <f>C97/C98</f>
        <v>#DIV/0!</v>
      </c>
      <c r="D99" s="225" t="e">
        <f t="shared" ref="D99:P99" si="11">D97/D98</f>
        <v>#DIV/0!</v>
      </c>
      <c r="E99" s="225" t="e">
        <f t="shared" si="11"/>
        <v>#DIV/0!</v>
      </c>
      <c r="F99" s="225" t="e">
        <f t="shared" si="11"/>
        <v>#DIV/0!</v>
      </c>
      <c r="G99" s="225" t="e">
        <f t="shared" si="11"/>
        <v>#DIV/0!</v>
      </c>
      <c r="H99" s="225" t="e">
        <f t="shared" si="11"/>
        <v>#DIV/0!</v>
      </c>
      <c r="I99" s="225" t="e">
        <f t="shared" si="11"/>
        <v>#DIV/0!</v>
      </c>
      <c r="J99" s="225" t="e">
        <f t="shared" si="11"/>
        <v>#DIV/0!</v>
      </c>
      <c r="K99" s="225" t="e">
        <f t="shared" si="11"/>
        <v>#DIV/0!</v>
      </c>
      <c r="L99" s="225" t="e">
        <f t="shared" si="11"/>
        <v>#DIV/0!</v>
      </c>
      <c r="M99" s="225" t="e">
        <f t="shared" si="11"/>
        <v>#DIV/0!</v>
      </c>
      <c r="N99" s="225" t="e">
        <f t="shared" si="11"/>
        <v>#DIV/0!</v>
      </c>
      <c r="O99" s="225" t="e">
        <f t="shared" si="11"/>
        <v>#DIV/0!</v>
      </c>
      <c r="P99" s="225" t="e">
        <f t="shared" si="11"/>
        <v>#DIV/0!</v>
      </c>
    </row>
    <row r="101" spans="1:17" ht="15" customHeight="1" x14ac:dyDescent="0.25">
      <c r="A101" s="546" t="s">
        <v>426</v>
      </c>
      <c r="B101" s="547"/>
      <c r="C101" s="547"/>
      <c r="D101" s="547"/>
      <c r="E101" s="547"/>
    </row>
    <row r="103" spans="1:17" x14ac:dyDescent="0.25">
      <c r="A103" s="544" t="s">
        <v>8</v>
      </c>
      <c r="B103" s="544"/>
      <c r="C103" s="544"/>
      <c r="D103" s="544"/>
      <c r="E103" s="544"/>
      <c r="F103" s="544"/>
      <c r="G103" s="544"/>
      <c r="H103" s="544"/>
      <c r="I103" s="544"/>
    </row>
    <row r="104" spans="1:17" x14ac:dyDescent="0.25">
      <c r="A104" s="544"/>
      <c r="B104" s="544"/>
      <c r="C104" s="544"/>
      <c r="D104" s="544"/>
      <c r="E104" s="544"/>
      <c r="F104" s="544"/>
      <c r="G104" s="544"/>
      <c r="H104" s="544"/>
      <c r="I104" s="544"/>
    </row>
    <row r="105" spans="1:17" x14ac:dyDescent="0.25">
      <c r="A105" s="544"/>
      <c r="B105" s="544"/>
      <c r="C105" s="544"/>
      <c r="D105" s="544"/>
      <c r="E105" s="544"/>
      <c r="F105" s="544"/>
      <c r="G105" s="544"/>
      <c r="H105" s="544"/>
      <c r="I105" s="544"/>
    </row>
    <row r="108" spans="1:17" ht="20" x14ac:dyDescent="0.25">
      <c r="A108" s="548" t="s">
        <v>461</v>
      </c>
      <c r="B108" s="548"/>
      <c r="C108" s="548"/>
      <c r="D108" s="548"/>
      <c r="E108" s="548"/>
      <c r="F108" s="548"/>
      <c r="G108" s="548"/>
      <c r="H108" s="548"/>
      <c r="I108" s="548"/>
      <c r="J108" s="548"/>
      <c r="K108" s="548"/>
      <c r="L108" s="548"/>
      <c r="M108" s="548"/>
      <c r="N108" s="548"/>
      <c r="O108" s="548"/>
      <c r="P108" s="548"/>
    </row>
    <row r="110" spans="1:17" ht="15" x14ac:dyDescent="0.3">
      <c r="A110" s="555" t="s">
        <v>402</v>
      </c>
      <c r="B110" s="555"/>
      <c r="C110" s="190"/>
      <c r="D110" s="21"/>
      <c r="O110" s="21"/>
      <c r="P110" s="21"/>
      <c r="Q110" s="21"/>
    </row>
    <row r="111" spans="1:17" ht="15" x14ac:dyDescent="0.3">
      <c r="A111" s="21"/>
      <c r="B111" s="21"/>
      <c r="C111" s="21"/>
      <c r="D111" s="21"/>
      <c r="O111" s="21"/>
      <c r="P111" s="21"/>
      <c r="Q111" s="21"/>
    </row>
    <row r="112" spans="1:17" ht="23.25" customHeight="1" x14ac:dyDescent="0.25">
      <c r="A112" s="550" t="s">
        <v>461</v>
      </c>
      <c r="B112" s="551"/>
      <c r="C112" s="554" t="s">
        <v>462</v>
      </c>
      <c r="D112" s="231"/>
      <c r="E112" s="550" t="s">
        <v>461</v>
      </c>
      <c r="F112" s="551"/>
      <c r="G112" s="554" t="s">
        <v>462</v>
      </c>
      <c r="H112" s="231"/>
      <c r="I112" s="554" t="s">
        <v>461</v>
      </c>
      <c r="J112" s="554" t="s">
        <v>462</v>
      </c>
      <c r="K112" s="231"/>
      <c r="L112" s="231"/>
      <c r="M112" s="231"/>
      <c r="N112" s="231"/>
      <c r="O112" s="545"/>
      <c r="P112" s="549"/>
    </row>
    <row r="113" spans="1:16" ht="25.5" customHeight="1" x14ac:dyDescent="0.25">
      <c r="A113" s="552"/>
      <c r="B113" s="553"/>
      <c r="C113" s="554"/>
      <c r="D113" s="232"/>
      <c r="E113" s="552"/>
      <c r="F113" s="553"/>
      <c r="G113" s="554"/>
      <c r="H113" s="232"/>
      <c r="I113" s="554"/>
      <c r="J113" s="554"/>
      <c r="K113" s="233"/>
      <c r="L113" s="232"/>
      <c r="M113" s="232"/>
      <c r="N113" s="232"/>
      <c r="O113" s="545"/>
      <c r="P113" s="549"/>
    </row>
    <row r="114" spans="1:16" ht="15" x14ac:dyDescent="0.25">
      <c r="A114" s="543" t="s">
        <v>463</v>
      </c>
      <c r="B114" s="220" t="s">
        <v>471</v>
      </c>
      <c r="C114" s="197"/>
      <c r="D114" s="233"/>
      <c r="E114" s="543" t="s">
        <v>473</v>
      </c>
      <c r="F114" s="220" t="s">
        <v>471</v>
      </c>
      <c r="G114" s="197"/>
      <c r="H114" s="233"/>
      <c r="I114" s="220" t="s">
        <v>471</v>
      </c>
      <c r="J114" s="237">
        <f>C114+C117+C120+C123+C126+C129+C132+C135+G135+G132+G129+G126+G123+G120+G117+G114</f>
        <v>0</v>
      </c>
      <c r="K114" s="233"/>
      <c r="L114" s="233"/>
      <c r="M114" s="233"/>
      <c r="N114" s="233"/>
      <c r="O114" s="235"/>
      <c r="P114" s="234"/>
    </row>
    <row r="115" spans="1:16" ht="45" x14ac:dyDescent="0.25">
      <c r="A115" s="543"/>
      <c r="B115" s="220" t="s">
        <v>461</v>
      </c>
      <c r="C115" s="197"/>
      <c r="D115" s="233"/>
      <c r="E115" s="543"/>
      <c r="F115" s="220" t="s">
        <v>461</v>
      </c>
      <c r="G115" s="197"/>
      <c r="H115" s="233"/>
      <c r="I115" s="220" t="s">
        <v>461</v>
      </c>
      <c r="J115" s="237">
        <f>C115+C118+C121+C124+C127+C130+C133+C136+G136+G133+G130+G127+G124+G121+G118+G115</f>
        <v>0</v>
      </c>
      <c r="K115" s="233"/>
      <c r="L115" s="233"/>
      <c r="M115" s="233"/>
      <c r="N115" s="233"/>
      <c r="O115" s="235"/>
      <c r="P115" s="234"/>
    </row>
    <row r="116" spans="1:16" ht="60" x14ac:dyDescent="0.25">
      <c r="A116" s="543"/>
      <c r="B116" s="220" t="s">
        <v>472</v>
      </c>
      <c r="C116" s="225" t="e">
        <f t="shared" ref="C116" si="12">C115/C114</f>
        <v>#DIV/0!</v>
      </c>
      <c r="D116" s="236"/>
      <c r="E116" s="543"/>
      <c r="F116" s="220" t="s">
        <v>472</v>
      </c>
      <c r="G116" s="225" t="e">
        <f t="shared" ref="G116" si="13">G115/G114</f>
        <v>#DIV/0!</v>
      </c>
      <c r="H116" s="236"/>
      <c r="I116" s="220" t="s">
        <v>472</v>
      </c>
      <c r="J116" s="218" t="e">
        <f>J115/J114</f>
        <v>#DIV/0!</v>
      </c>
      <c r="K116" s="236"/>
      <c r="L116" s="236"/>
      <c r="M116" s="236"/>
      <c r="N116" s="236"/>
      <c r="O116" s="236"/>
      <c r="P116" s="236"/>
    </row>
    <row r="117" spans="1:16" ht="15" x14ac:dyDescent="0.25">
      <c r="A117" s="543" t="s">
        <v>464</v>
      </c>
      <c r="B117" s="220" t="s">
        <v>471</v>
      </c>
      <c r="C117" s="197"/>
      <c r="D117" s="233"/>
      <c r="E117" s="543" t="s">
        <v>474</v>
      </c>
      <c r="F117" s="220" t="s">
        <v>471</v>
      </c>
      <c r="G117" s="197"/>
      <c r="H117" s="233"/>
      <c r="I117" s="233"/>
      <c r="J117" s="233"/>
      <c r="K117" s="233"/>
      <c r="L117" s="233"/>
      <c r="M117" s="233"/>
      <c r="N117" s="233"/>
      <c r="O117" s="235"/>
      <c r="P117" s="234"/>
    </row>
    <row r="118" spans="1:16" ht="45" x14ac:dyDescent="0.25">
      <c r="A118" s="543"/>
      <c r="B118" s="220" t="s">
        <v>461</v>
      </c>
      <c r="C118" s="197"/>
      <c r="D118" s="233"/>
      <c r="E118" s="543"/>
      <c r="F118" s="220" t="s">
        <v>461</v>
      </c>
      <c r="G118" s="197"/>
      <c r="H118" s="233"/>
      <c r="I118" s="233"/>
      <c r="J118" s="233"/>
      <c r="K118" s="233"/>
      <c r="L118" s="233"/>
      <c r="M118" s="233"/>
      <c r="N118" s="233"/>
      <c r="O118" s="235"/>
      <c r="P118" s="234"/>
    </row>
    <row r="119" spans="1:16" ht="60" x14ac:dyDescent="0.25">
      <c r="A119" s="543"/>
      <c r="B119" s="220" t="s">
        <v>472</v>
      </c>
      <c r="C119" s="225" t="e">
        <f t="shared" ref="C119" si="14">C118/C117</f>
        <v>#DIV/0!</v>
      </c>
      <c r="D119" s="236"/>
      <c r="E119" s="543"/>
      <c r="F119" s="220" t="s">
        <v>472</v>
      </c>
      <c r="G119" s="225" t="e">
        <f t="shared" ref="G119" si="15">G118/G117</f>
        <v>#DIV/0!</v>
      </c>
      <c r="H119" s="236"/>
      <c r="I119" s="236"/>
      <c r="J119" s="236"/>
      <c r="K119" s="236"/>
      <c r="L119" s="236"/>
      <c r="M119" s="236"/>
      <c r="N119" s="236"/>
      <c r="O119" s="236"/>
      <c r="P119" s="236"/>
    </row>
    <row r="120" spans="1:16" ht="15" x14ac:dyDescent="0.25">
      <c r="A120" s="543" t="s">
        <v>465</v>
      </c>
      <c r="B120" s="220" t="s">
        <v>471</v>
      </c>
      <c r="C120" s="197"/>
      <c r="D120" s="233"/>
      <c r="E120" s="543" t="s">
        <v>475</v>
      </c>
      <c r="F120" s="220" t="s">
        <v>471</v>
      </c>
      <c r="G120" s="197"/>
      <c r="H120" s="233"/>
      <c r="I120" s="233"/>
      <c r="J120" s="233"/>
      <c r="K120" s="233"/>
      <c r="L120" s="233"/>
      <c r="M120" s="233"/>
      <c r="N120" s="233"/>
      <c r="O120" s="235"/>
      <c r="P120" s="234"/>
    </row>
    <row r="121" spans="1:16" ht="45" x14ac:dyDescent="0.25">
      <c r="A121" s="543"/>
      <c r="B121" s="220" t="s">
        <v>461</v>
      </c>
      <c r="C121" s="197"/>
      <c r="D121" s="233"/>
      <c r="E121" s="543"/>
      <c r="F121" s="220" t="s">
        <v>461</v>
      </c>
      <c r="G121" s="197"/>
      <c r="H121" s="233"/>
      <c r="I121" s="233"/>
      <c r="J121" s="233"/>
      <c r="K121" s="233"/>
      <c r="L121" s="233"/>
      <c r="M121" s="233"/>
      <c r="N121" s="233"/>
      <c r="O121" s="235"/>
      <c r="P121" s="234"/>
    </row>
    <row r="122" spans="1:16" ht="60" x14ac:dyDescent="0.25">
      <c r="A122" s="543"/>
      <c r="B122" s="220" t="s">
        <v>472</v>
      </c>
      <c r="C122" s="225" t="e">
        <f t="shared" ref="C122" si="16">C121/C120</f>
        <v>#DIV/0!</v>
      </c>
      <c r="D122" s="236"/>
      <c r="E122" s="543"/>
      <c r="F122" s="220" t="s">
        <v>472</v>
      </c>
      <c r="G122" s="225" t="e">
        <f t="shared" ref="G122" si="17">G121/G120</f>
        <v>#DIV/0!</v>
      </c>
      <c r="H122" s="236"/>
      <c r="I122" s="236"/>
      <c r="J122" s="236"/>
      <c r="K122" s="236"/>
      <c r="L122" s="236"/>
      <c r="M122" s="236"/>
      <c r="N122" s="236"/>
      <c r="O122" s="236"/>
      <c r="P122" s="236"/>
    </row>
    <row r="123" spans="1:16" ht="15" x14ac:dyDescent="0.25">
      <c r="A123" s="543" t="s">
        <v>466</v>
      </c>
      <c r="B123" s="220" t="s">
        <v>471</v>
      </c>
      <c r="C123" s="197"/>
      <c r="D123" s="233"/>
      <c r="E123" s="543" t="s">
        <v>476</v>
      </c>
      <c r="F123" s="220" t="s">
        <v>471</v>
      </c>
      <c r="G123" s="197"/>
      <c r="H123" s="233"/>
      <c r="I123" s="233"/>
      <c r="J123" s="233"/>
      <c r="K123" s="233"/>
      <c r="L123" s="233"/>
      <c r="M123" s="233"/>
      <c r="N123" s="233"/>
      <c r="O123" s="235"/>
      <c r="P123" s="234"/>
    </row>
    <row r="124" spans="1:16" ht="45" x14ac:dyDescent="0.25">
      <c r="A124" s="543"/>
      <c r="B124" s="220" t="s">
        <v>461</v>
      </c>
      <c r="C124" s="197"/>
      <c r="D124" s="233"/>
      <c r="E124" s="543"/>
      <c r="F124" s="220" t="s">
        <v>461</v>
      </c>
      <c r="G124" s="197"/>
      <c r="H124" s="233"/>
      <c r="I124" s="233"/>
      <c r="J124" s="233"/>
      <c r="K124" s="233"/>
      <c r="L124" s="233"/>
      <c r="M124" s="233"/>
      <c r="N124" s="233"/>
      <c r="O124" s="235"/>
      <c r="P124" s="234"/>
    </row>
    <row r="125" spans="1:16" ht="60" x14ac:dyDescent="0.25">
      <c r="A125" s="543"/>
      <c r="B125" s="220" t="s">
        <v>472</v>
      </c>
      <c r="C125" s="225" t="e">
        <f t="shared" ref="C125" si="18">C124/C123</f>
        <v>#DIV/0!</v>
      </c>
      <c r="D125" s="236"/>
      <c r="E125" s="543"/>
      <c r="F125" s="220" t="s">
        <v>472</v>
      </c>
      <c r="G125" s="225" t="e">
        <f t="shared" ref="G125" si="19">G124/G123</f>
        <v>#DIV/0!</v>
      </c>
      <c r="H125" s="236"/>
      <c r="I125" s="236"/>
      <c r="J125" s="236"/>
      <c r="K125" s="236"/>
      <c r="L125" s="236"/>
      <c r="M125" s="236"/>
      <c r="N125" s="236"/>
      <c r="O125" s="236"/>
      <c r="P125" s="236"/>
    </row>
    <row r="126" spans="1:16" ht="15" x14ac:dyDescent="0.25">
      <c r="A126" s="543" t="s">
        <v>467</v>
      </c>
      <c r="B126" s="220" t="s">
        <v>471</v>
      </c>
      <c r="C126" s="197"/>
      <c r="D126" s="233"/>
      <c r="E126" s="543" t="s">
        <v>477</v>
      </c>
      <c r="F126" s="220" t="s">
        <v>471</v>
      </c>
      <c r="G126" s="197"/>
      <c r="H126" s="233"/>
      <c r="I126" s="233"/>
      <c r="J126" s="233"/>
      <c r="K126" s="233"/>
      <c r="L126" s="233"/>
      <c r="M126" s="233"/>
      <c r="N126" s="233"/>
      <c r="O126" s="235"/>
      <c r="P126" s="234"/>
    </row>
    <row r="127" spans="1:16" ht="45" x14ac:dyDescent="0.25">
      <c r="A127" s="543"/>
      <c r="B127" s="220" t="s">
        <v>461</v>
      </c>
      <c r="C127" s="197"/>
      <c r="D127" s="233"/>
      <c r="E127" s="543"/>
      <c r="F127" s="220" t="s">
        <v>461</v>
      </c>
      <c r="G127" s="197"/>
      <c r="H127" s="233"/>
      <c r="I127" s="233"/>
      <c r="J127" s="233"/>
      <c r="K127" s="233"/>
      <c r="L127" s="233"/>
      <c r="M127" s="233"/>
      <c r="N127" s="233"/>
      <c r="O127" s="235"/>
      <c r="P127" s="234"/>
    </row>
    <row r="128" spans="1:16" ht="60" x14ac:dyDescent="0.25">
      <c r="A128" s="543"/>
      <c r="B128" s="220" t="s">
        <v>472</v>
      </c>
      <c r="C128" s="225" t="e">
        <f t="shared" ref="C128" si="20">C127/C126</f>
        <v>#DIV/0!</v>
      </c>
      <c r="D128" s="236"/>
      <c r="E128" s="543"/>
      <c r="F128" s="220" t="s">
        <v>472</v>
      </c>
      <c r="G128" s="225" t="e">
        <f t="shared" ref="G128" si="21">G127/G126</f>
        <v>#DIV/0!</v>
      </c>
      <c r="H128" s="236"/>
      <c r="I128" s="236"/>
      <c r="J128" s="236"/>
      <c r="K128" s="236"/>
      <c r="L128" s="236"/>
      <c r="M128" s="236"/>
      <c r="N128" s="236"/>
      <c r="O128" s="236"/>
      <c r="P128" s="236"/>
    </row>
    <row r="129" spans="1:16" ht="15" x14ac:dyDescent="0.25">
      <c r="A129" s="543" t="s">
        <v>468</v>
      </c>
      <c r="B129" s="220" t="s">
        <v>471</v>
      </c>
      <c r="C129" s="197"/>
      <c r="D129" s="233"/>
      <c r="E129" s="543" t="s">
        <v>478</v>
      </c>
      <c r="F129" s="220" t="s">
        <v>471</v>
      </c>
      <c r="G129" s="197"/>
      <c r="H129" s="233"/>
      <c r="I129" s="233"/>
      <c r="J129" s="233"/>
      <c r="K129" s="233"/>
      <c r="L129" s="233"/>
      <c r="M129" s="233"/>
      <c r="N129" s="233"/>
      <c r="O129" s="235"/>
      <c r="P129" s="234"/>
    </row>
    <row r="130" spans="1:16" ht="45" x14ac:dyDescent="0.25">
      <c r="A130" s="543"/>
      <c r="B130" s="220" t="s">
        <v>461</v>
      </c>
      <c r="C130" s="197"/>
      <c r="D130" s="233"/>
      <c r="E130" s="543"/>
      <c r="F130" s="220" t="s">
        <v>461</v>
      </c>
      <c r="G130" s="197"/>
      <c r="H130" s="233"/>
      <c r="I130" s="233"/>
      <c r="J130" s="233"/>
      <c r="K130" s="233"/>
      <c r="L130" s="233"/>
      <c r="M130" s="233"/>
      <c r="N130" s="233"/>
      <c r="O130" s="235"/>
      <c r="P130" s="234"/>
    </row>
    <row r="131" spans="1:16" ht="60" x14ac:dyDescent="0.25">
      <c r="A131" s="543"/>
      <c r="B131" s="220" t="s">
        <v>472</v>
      </c>
      <c r="C131" s="225" t="e">
        <f t="shared" ref="C131" si="22">C130/C129</f>
        <v>#DIV/0!</v>
      </c>
      <c r="D131" s="236"/>
      <c r="E131" s="543"/>
      <c r="F131" s="220" t="s">
        <v>472</v>
      </c>
      <c r="G131" s="225" t="e">
        <f t="shared" ref="G131" si="23">G130/G129</f>
        <v>#DIV/0!</v>
      </c>
      <c r="H131" s="236"/>
      <c r="I131" s="236"/>
      <c r="J131" s="236"/>
      <c r="K131" s="236"/>
      <c r="L131" s="236"/>
      <c r="M131" s="236"/>
      <c r="N131" s="236"/>
      <c r="O131" s="236"/>
      <c r="P131" s="236"/>
    </row>
    <row r="132" spans="1:16" ht="15" x14ac:dyDescent="0.25">
      <c r="A132" s="543" t="s">
        <v>469</v>
      </c>
      <c r="B132" s="220" t="s">
        <v>471</v>
      </c>
      <c r="C132" s="197"/>
      <c r="D132" s="233"/>
      <c r="E132" s="543" t="s">
        <v>479</v>
      </c>
      <c r="F132" s="220" t="s">
        <v>471</v>
      </c>
      <c r="G132" s="197"/>
      <c r="H132" s="233"/>
      <c r="I132" s="233"/>
      <c r="J132" s="233"/>
      <c r="K132" s="233"/>
      <c r="L132" s="233"/>
      <c r="M132" s="233"/>
      <c r="N132" s="233"/>
      <c r="O132" s="235"/>
      <c r="P132" s="234"/>
    </row>
    <row r="133" spans="1:16" ht="45" x14ac:dyDescent="0.25">
      <c r="A133" s="543"/>
      <c r="B133" s="220" t="s">
        <v>461</v>
      </c>
      <c r="C133" s="197"/>
      <c r="D133" s="233"/>
      <c r="E133" s="543"/>
      <c r="F133" s="220" t="s">
        <v>461</v>
      </c>
      <c r="G133" s="197"/>
      <c r="H133" s="233"/>
      <c r="I133" s="233"/>
      <c r="J133" s="233"/>
      <c r="K133" s="233"/>
      <c r="L133" s="233"/>
      <c r="M133" s="233"/>
      <c r="N133" s="233"/>
      <c r="O133" s="235"/>
      <c r="P133" s="234"/>
    </row>
    <row r="134" spans="1:16" ht="60" x14ac:dyDescent="0.25">
      <c r="A134" s="543"/>
      <c r="B134" s="220" t="s">
        <v>472</v>
      </c>
      <c r="C134" s="225" t="e">
        <f t="shared" ref="C134" si="24">C133/C132</f>
        <v>#DIV/0!</v>
      </c>
      <c r="D134" s="236"/>
      <c r="E134" s="543"/>
      <c r="F134" s="220" t="s">
        <v>472</v>
      </c>
      <c r="G134" s="225" t="e">
        <f t="shared" ref="G134" si="25">G133/G132</f>
        <v>#DIV/0!</v>
      </c>
      <c r="H134" s="236"/>
      <c r="I134" s="236"/>
      <c r="J134" s="236"/>
      <c r="K134" s="236"/>
      <c r="L134" s="236"/>
      <c r="M134" s="236"/>
      <c r="N134" s="236"/>
      <c r="O134" s="236"/>
      <c r="P134" s="236"/>
    </row>
    <row r="135" spans="1:16" ht="15" x14ac:dyDescent="0.25">
      <c r="A135" s="543" t="s">
        <v>470</v>
      </c>
      <c r="B135" s="220" t="s">
        <v>471</v>
      </c>
      <c r="C135" s="197"/>
      <c r="D135" s="233"/>
      <c r="E135" s="543" t="s">
        <v>480</v>
      </c>
      <c r="F135" s="220" t="s">
        <v>471</v>
      </c>
      <c r="G135" s="197"/>
      <c r="H135" s="233"/>
      <c r="I135" s="233"/>
      <c r="J135" s="233"/>
      <c r="K135" s="233"/>
      <c r="L135" s="233"/>
      <c r="M135" s="233"/>
      <c r="N135" s="233"/>
      <c r="O135" s="235"/>
      <c r="P135" s="234"/>
    </row>
    <row r="136" spans="1:16" ht="45" x14ac:dyDescent="0.25">
      <c r="A136" s="543"/>
      <c r="B136" s="220" t="s">
        <v>461</v>
      </c>
      <c r="C136" s="197"/>
      <c r="D136" s="233"/>
      <c r="E136" s="543"/>
      <c r="F136" s="220" t="s">
        <v>461</v>
      </c>
      <c r="G136" s="197"/>
      <c r="H136" s="233"/>
      <c r="I136" s="233"/>
      <c r="J136" s="233"/>
      <c r="K136" s="233"/>
      <c r="L136" s="233"/>
      <c r="M136" s="233"/>
      <c r="N136" s="233"/>
      <c r="O136" s="235"/>
      <c r="P136" s="234"/>
    </row>
    <row r="137" spans="1:16" ht="60" x14ac:dyDescent="0.25">
      <c r="A137" s="543"/>
      <c r="B137" s="220" t="s">
        <v>472</v>
      </c>
      <c r="C137" s="225" t="e">
        <f t="shared" ref="C137" si="26">C136/C135</f>
        <v>#DIV/0!</v>
      </c>
      <c r="D137" s="236"/>
      <c r="E137" s="543"/>
      <c r="F137" s="220" t="s">
        <v>472</v>
      </c>
      <c r="G137" s="225" t="e">
        <f t="shared" ref="G137" si="27">G136/G135</f>
        <v>#DIV/0!</v>
      </c>
      <c r="H137" s="236"/>
      <c r="I137" s="236"/>
      <c r="J137" s="236"/>
      <c r="K137" s="236"/>
      <c r="L137" s="236"/>
      <c r="M137" s="236"/>
      <c r="N137" s="236"/>
      <c r="O137" s="236"/>
      <c r="P137" s="236"/>
    </row>
    <row r="140" spans="1:16" x14ac:dyDescent="0.25">
      <c r="A140" s="544" t="s">
        <v>8</v>
      </c>
      <c r="B140" s="544"/>
      <c r="C140" s="544"/>
      <c r="D140" s="544"/>
      <c r="E140" s="544"/>
      <c r="F140" s="544"/>
      <c r="G140" s="544"/>
      <c r="H140" s="544"/>
      <c r="I140" s="544"/>
    </row>
    <row r="141" spans="1:16" x14ac:dyDescent="0.25">
      <c r="A141" s="544"/>
      <c r="B141" s="544"/>
      <c r="C141" s="544"/>
      <c r="D141" s="544"/>
      <c r="E141" s="544"/>
      <c r="F141" s="544"/>
      <c r="G141" s="544"/>
      <c r="H141" s="544"/>
      <c r="I141" s="544"/>
    </row>
    <row r="142" spans="1:16" ht="42.75" customHeight="1" x14ac:dyDescent="0.25">
      <c r="A142" s="544"/>
      <c r="B142" s="544"/>
      <c r="C142" s="544"/>
      <c r="D142" s="544"/>
      <c r="E142" s="544"/>
      <c r="F142" s="544"/>
      <c r="G142" s="544"/>
      <c r="H142" s="544"/>
      <c r="I142" s="544"/>
    </row>
  </sheetData>
  <sheetProtection selectLockedCells="1" selectUnlockedCells="1"/>
  <customSheetViews>
    <customSheetView guid="{B57AFC39-7BC2-4CBD-A0A8-87008E0DB765}" scale="85" hiddenColumns="1" topLeftCell="A70">
      <selection activeCell="A23" sqref="A23:P23"/>
      <pageMargins left="0.78749999999999998" right="0.78749999999999998" top="1.3305555555555555" bottom="1.0249999999999999" header="0.78749999999999998" footer="0.78749999999999998"/>
      <printOptions gridLines="1"/>
      <pageSetup paperSize="11" scale="28" pageOrder="overThenDown" orientation="portrait" horizontalDpi="300" verticalDpi="300"/>
      <headerFooter alignWithMargins="0">
        <oddHeader>&amp;C&amp;"Tahoma,Predeterminado"&amp;32ONLY ADVISORY</oddHeader>
        <oddFooter>&amp;CPagina &amp;P</oddFooter>
      </headerFooter>
    </customSheetView>
    <customSheetView guid="{E0F1947B-DBB1-4302-8ABF-0F9B5D68BCD9}" scale="70" hiddenColumns="1">
      <selection sqref="A1:P1"/>
      <pageMargins left="0.78749999999999998" right="0.78749999999999998" top="1.3305555555555555" bottom="1.0249999999999999" header="0.78749999999999998" footer="0.78749999999999998"/>
      <printOptions gridLines="1"/>
      <pageSetup paperSize="11" scale="28" pageOrder="overThenDown" orientation="portrait" horizontalDpi="300" verticalDpi="300"/>
      <headerFooter alignWithMargins="0">
        <oddHeader>&amp;C&amp;"Tahoma,Predeterminado"&amp;32ONLY ADVISORY</oddHeader>
        <oddFooter>&amp;CPagina &amp;P</oddFooter>
      </headerFooter>
    </customSheetView>
  </customSheetViews>
  <mergeCells count="76">
    <mergeCell ref="R34:S34"/>
    <mergeCell ref="A50:A51"/>
    <mergeCell ref="B50:B51"/>
    <mergeCell ref="O50:O51"/>
    <mergeCell ref="P50:P51"/>
    <mergeCell ref="A41:I43"/>
    <mergeCell ref="A48:B48"/>
    <mergeCell ref="A39:E39"/>
    <mergeCell ref="A46:P46"/>
    <mergeCell ref="C50:N50"/>
    <mergeCell ref="A1:P1"/>
    <mergeCell ref="A3:P3"/>
    <mergeCell ref="A23:P23"/>
    <mergeCell ref="A5:B5"/>
    <mergeCell ref="A6:B6"/>
    <mergeCell ref="C8:N8"/>
    <mergeCell ref="A8:A9"/>
    <mergeCell ref="B8:B9"/>
    <mergeCell ref="O8:O9"/>
    <mergeCell ref="P8:P9"/>
    <mergeCell ref="A16:E16"/>
    <mergeCell ref="A18:I20"/>
    <mergeCell ref="O27:O28"/>
    <mergeCell ref="P27:P28"/>
    <mergeCell ref="A57:E57"/>
    <mergeCell ref="A59:I61"/>
    <mergeCell ref="A64:P64"/>
    <mergeCell ref="P89:P90"/>
    <mergeCell ref="A89:A90"/>
    <mergeCell ref="B89:B90"/>
    <mergeCell ref="A66:B66"/>
    <mergeCell ref="C68:N68"/>
    <mergeCell ref="A80:I82"/>
    <mergeCell ref="A68:A69"/>
    <mergeCell ref="A78:H78"/>
    <mergeCell ref="A85:P85"/>
    <mergeCell ref="O89:O90"/>
    <mergeCell ref="C89:N89"/>
    <mergeCell ref="A87:B87"/>
    <mergeCell ref="O68:O69"/>
    <mergeCell ref="P68:P69"/>
    <mergeCell ref="E120:E122"/>
    <mergeCell ref="A25:B25"/>
    <mergeCell ref="C27:N27"/>
    <mergeCell ref="A27:A28"/>
    <mergeCell ref="B27:B28"/>
    <mergeCell ref="B68:B69"/>
    <mergeCell ref="A77:E77"/>
    <mergeCell ref="J112:J113"/>
    <mergeCell ref="A110:B110"/>
    <mergeCell ref="O112:O113"/>
    <mergeCell ref="A101:E101"/>
    <mergeCell ref="A103:I105"/>
    <mergeCell ref="A108:P108"/>
    <mergeCell ref="P112:P113"/>
    <mergeCell ref="E112:F113"/>
    <mergeCell ref="A112:B113"/>
    <mergeCell ref="C112:C113"/>
    <mergeCell ref="G112:G113"/>
    <mergeCell ref="I112:I113"/>
    <mergeCell ref="E126:E128"/>
    <mergeCell ref="E129:E131"/>
    <mergeCell ref="E132:E134"/>
    <mergeCell ref="A140:I142"/>
    <mergeCell ref="A114:A116"/>
    <mergeCell ref="A117:A119"/>
    <mergeCell ref="A123:A125"/>
    <mergeCell ref="A126:A128"/>
    <mergeCell ref="A120:A122"/>
    <mergeCell ref="A129:A131"/>
    <mergeCell ref="A132:A134"/>
    <mergeCell ref="A135:A137"/>
    <mergeCell ref="E135:E137"/>
    <mergeCell ref="E114:E116"/>
    <mergeCell ref="E117:E119"/>
    <mergeCell ref="E123:E125"/>
  </mergeCells>
  <printOptions gridLines="1"/>
  <pageMargins left="0.78749999999999998" right="0.78749999999999998" top="1.3305555555555555" bottom="1.0249999999999999" header="0.78749999999999998" footer="0.78749999999999998"/>
  <pageSetup paperSize="11" scale="28" pageOrder="overThenDown" orientation="portrait" horizontalDpi="300" verticalDpi="300"/>
  <headerFooter alignWithMargins="0">
    <oddHeader>&amp;C&amp;"Tahoma,Predeterminado"&amp;32ONLY ADVISORY</oddHeader>
    <oddFooter>&amp;CPagina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C Document" ma:contentTypeID="0x010100258AA79CEB83498886A3A0868112325000B18CD22CA22805428C3AE00056F62E7C" ma:contentTypeVersion="9" ma:contentTypeDescription="Create a new document." ma:contentTypeScope="" ma:versionID="44c5c94dbe331154301a49c2c04bb13a">
  <xsd:schema xmlns:xsd="http://www.w3.org/2001/XMLSchema" xmlns:xs="http://www.w3.org/2001/XMLSchema" xmlns:p="http://schemas.microsoft.com/office/2006/metadata/properties" xmlns:ns3="c4f59a73-48a8-4c20-ac74-6b86bc598c46" targetNamespace="http://schemas.microsoft.com/office/2006/metadata/properties" ma:root="true" ma:fieldsID="17019e743aa5a7ab8ef0b9da8be719e9" ns3:_="">
    <xsd:import namespace="c4f59a73-48a8-4c20-ac74-6b86bc598c46"/>
    <xsd:element name="properties">
      <xsd:complexType>
        <xsd:sequence>
          <xsd:element name="documentManagement">
            <xsd:complexType>
              <xsd:all>
                <xsd:element ref="ns3:EC_Collab_Reference" minOccurs="0"/>
                <xsd:element ref="ns3:EC_Collab_DocumentLanguage"/>
                <xsd:element ref="ns3: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59a73-48a8-4c20-ac74-6b86bc598c46"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maxLength value="255"/>
        </xsd:restriction>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Folder" ma:index="14"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C_Collab_Reference xmlns="c4f59a73-48a8-4c20-ac74-6b86bc598c46" xsi:nil="true"/>
    <EC_Collab_DocumentLanguage xmlns="c4f59a73-48a8-4c20-ac74-6b86bc598c46"/>
    <Folder xmlns="c4f59a73-48a8-4c20-ac74-6b86bc598c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B628327-F75C-4C40-A45B-EC5AF00B4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59a73-48a8-4c20-ac74-6b86bc598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0D4D07-E866-4376-A8E3-8AFDB2911A94}">
  <ds:schemaRefs>
    <ds:schemaRef ds:uri="http://purl.org/dc/dcmitype/"/>
    <ds:schemaRef ds:uri="http://schemas.microsoft.com/office/2006/documentManagement/types"/>
    <ds:schemaRef ds:uri="c4f59a73-48a8-4c20-ac74-6b86bc598c46"/>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14AF5C8-F518-4F8C-897E-EFEFD417F41C}">
  <ds:schemaRefs>
    <ds:schemaRef ds:uri="http://schemas.microsoft.com/sharepoint/v3/contenttype/forms"/>
  </ds:schemaRefs>
</ds:datastoreItem>
</file>

<file path=customXml/itemProps4.xml><?xml version="1.0" encoding="utf-8"?>
<ds:datastoreItem xmlns:ds="http://schemas.openxmlformats.org/officeDocument/2006/customXml" ds:itemID="{B01701A9-C708-4FFC-9BA4-23F1E9B6B867}">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8</vt:i4>
      </vt:variant>
    </vt:vector>
  </HeadingPairs>
  <TitlesOfParts>
    <vt:vector size="14" baseType="lpstr">
      <vt:lpstr>Informazioni di compilazione</vt:lpstr>
      <vt:lpstr>Moduli di domanda</vt:lpstr>
      <vt:lpstr>Criteri obbligatori</vt:lpstr>
      <vt:lpstr>Criteri facoltativi</vt:lpstr>
      <vt:lpstr>Punteggio totale</vt:lpstr>
      <vt:lpstr>Tabelle di consumo</vt:lpstr>
      <vt:lpstr>'Criteri obbligatori'!Area_stampa</vt:lpstr>
      <vt:lpstr>'Informazioni di compilazione'!Area_stampa</vt:lpstr>
      <vt:lpstr>Chemicalsubstances</vt:lpstr>
      <vt:lpstr>'Criteri obbligatori'!db</vt:lpstr>
      <vt:lpstr>electricity</vt:lpstr>
      <vt:lpstr>heatingenergy</vt:lpstr>
      <vt:lpstr>waste</vt:lpstr>
      <vt:lpstr>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 Zuccaro</dc:creator>
  <cp:lastModifiedBy>Ecolabel UE</cp:lastModifiedBy>
  <cp:lastPrinted>2017-01-20T09:05:03Z</cp:lastPrinted>
  <dcterms:created xsi:type="dcterms:W3CDTF">2017-01-09T10:51:05Z</dcterms:created>
  <dcterms:modified xsi:type="dcterms:W3CDTF">2020-07-24T08:28:58Z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0x010100258AA79CEB83498886A3A0868112325000B18CD22CA22805428C3AE00056F62E7C</vt:lpwstr>
  </property>
</Properties>
</file>