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23280" windowHeight="10320" activeTab="1"/>
  </bookViews>
  <sheets>
    <sheet name="spiegazione_MeasureTYPE_GUIDA" sheetId="3" r:id="rId1"/>
    <sheet name="GW-LW" sheetId="1" r:id="rId2"/>
    <sheet name="baseSCOREeTW" sheetId="2" r:id="rId3"/>
    <sheet name="calc_TW" sheetId="4" r:id="rId4"/>
  </sheets>
  <definedNames>
    <definedName name="measuresubtype">baseSCOREeTW!$A$4:$A$54</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5" i="2"/>
  <c r="U6"/>
  <c r="U7"/>
  <c r="U8"/>
  <c r="U9"/>
  <c r="U10"/>
  <c r="U11"/>
  <c r="U12"/>
  <c r="U13"/>
  <c r="U14"/>
  <c r="U15"/>
  <c r="U16"/>
  <c r="U17"/>
  <c r="U18"/>
  <c r="U19"/>
  <c r="U20"/>
  <c r="U21"/>
  <c r="U22"/>
  <c r="U23"/>
  <c r="U24"/>
  <c r="U25"/>
  <c r="U26"/>
  <c r="U27"/>
  <c r="U28"/>
  <c r="U29"/>
  <c r="U30"/>
  <c r="U31"/>
  <c r="U32"/>
  <c r="U33"/>
  <c r="U34"/>
  <c r="U35"/>
  <c r="U36"/>
  <c r="U37"/>
  <c r="U38"/>
  <c r="U39"/>
  <c r="U40"/>
  <c r="U41"/>
  <c r="U42"/>
  <c r="U43"/>
  <c r="U44"/>
  <c r="U45"/>
  <c r="U46"/>
  <c r="U47"/>
  <c r="U48"/>
  <c r="U49"/>
  <c r="U50"/>
  <c r="U51"/>
  <c r="U52"/>
  <c r="U53"/>
  <c r="U54"/>
  <c r="U4"/>
  <c r="C3" i="4"/>
  <c r="C4"/>
  <c r="C5"/>
  <c r="C2"/>
  <c r="J49" i="1"/>
  <c r="J47"/>
  <c r="J43"/>
  <c r="J40"/>
  <c r="J37"/>
  <c r="J31"/>
  <c r="J25"/>
  <c r="J21"/>
  <c r="J15"/>
  <c r="J12"/>
  <c r="J9"/>
  <c r="J3"/>
  <c r="H49"/>
  <c r="I49" s="1"/>
  <c r="H47"/>
  <c r="I47" s="1"/>
  <c r="H43"/>
  <c r="I43" s="1"/>
  <c r="H40"/>
  <c r="I40" s="1"/>
  <c r="H37"/>
  <c r="I37" s="1"/>
  <c r="H31"/>
  <c r="I31" s="1"/>
  <c r="H25"/>
  <c r="I25" s="1"/>
  <c r="H21"/>
  <c r="I21" s="1"/>
  <c r="H15"/>
  <c r="I15" s="1"/>
  <c r="H12"/>
  <c r="I12" s="1"/>
  <c r="H9"/>
  <c r="I9" s="1"/>
  <c r="H3"/>
  <c r="I3" s="1"/>
  <c r="K49" l="1"/>
  <c r="K47"/>
  <c r="C6" i="4"/>
  <c r="C7" s="1"/>
  <c r="K31" i="1"/>
  <c r="K3"/>
  <c r="K25"/>
  <c r="K40"/>
  <c r="K37"/>
  <c r="K21"/>
  <c r="K15"/>
  <c r="K9"/>
  <c r="I51"/>
  <c r="Q1" s="1"/>
  <c r="K43"/>
  <c r="K12"/>
  <c r="C8" i="4" l="1"/>
  <c r="P9" i="1" s="1"/>
  <c r="Q3"/>
  <c r="Q6"/>
  <c r="Q5"/>
  <c r="Q4"/>
  <c r="K51"/>
  <c r="M4" l="1"/>
  <c r="M5" s="1"/>
</calcChain>
</file>

<file path=xl/comments1.xml><?xml version="1.0" encoding="utf-8"?>
<comments xmlns="http://schemas.openxmlformats.org/spreadsheetml/2006/main">
  <authors>
    <author>ISPRA (IT)</author>
    <author>BIO-ACAS</author>
  </authors>
  <commentList>
    <comment ref="F21" authorId="0">
      <text>
        <r>
          <rPr>
            <b/>
            <sz val="9"/>
            <color indexed="81"/>
            <rFont val="Tahoma"/>
            <family val="2"/>
          </rPr>
          <t>ISPRA (IT):</t>
        </r>
        <r>
          <rPr>
            <sz val="9"/>
            <color indexed="81"/>
            <rFont val="Tahoma"/>
            <family val="2"/>
          </rPr>
          <t xml:space="preserve">
piccola impresa &lt; 50
media impresa &lt; 250</t>
        </r>
      </text>
    </comment>
    <comment ref="F25" authorId="1">
      <text>
        <r>
          <rPr>
            <b/>
            <sz val="9"/>
            <color indexed="81"/>
            <rFont val="Tahoma"/>
            <family val="2"/>
          </rPr>
          <t>BIO-ACAS:</t>
        </r>
        <r>
          <rPr>
            <sz val="9"/>
            <color indexed="81"/>
            <rFont val="Tahoma"/>
            <family val="2"/>
          </rPr>
          <t xml:space="preserve">
3,3 massimo numero di capi per ettaro</t>
        </r>
      </text>
    </comment>
  </commentList>
</comments>
</file>

<file path=xl/sharedStrings.xml><?xml version="1.0" encoding="utf-8"?>
<sst xmlns="http://schemas.openxmlformats.org/spreadsheetml/2006/main" count="384" uniqueCount="338">
  <si>
    <t>OBIETTIVI</t>
  </si>
  <si>
    <t>SUB-OBIETTIVI</t>
  </si>
  <si>
    <t>GLOBAL WEIGHT (GW)</t>
  </si>
  <si>
    <t>Riduzione del rischio sociale</t>
  </si>
  <si>
    <t>Riduzione del rischio per la salute umana</t>
  </si>
  <si>
    <t>Riduzione del rischio per l’operatività di strutture di interesse sociale (scuole, università, ospedali, case di cura, di accoglienza, municipi, prefetture, caserme, carceri, …)</t>
  </si>
  <si>
    <t>Riduzione del rischio per ATTIVITÀ ECONOMICHE</t>
  </si>
  <si>
    <t>Riduzione del rischio per infrastrutture di servizio (centrali e reti elettriche, reti idropotabili, impianti di trattamento delle acque, impianti di depurazione, ecc.)</t>
  </si>
  <si>
    <t>Riduzione del rischio per infrastrutture di trasporto (strade, autostrade, ferrovie, aeroporti, ecc.)</t>
  </si>
  <si>
    <t>Riduzione del rischio per le attività commerciali e industriali</t>
  </si>
  <si>
    <t>Riduzione del rischio per le proprietà immobiliari valutato in base al n. di abitanti</t>
  </si>
  <si>
    <t>Riduzione del rischio per BENI CULTURALI</t>
  </si>
  <si>
    <t>Riduzione del rischio per i beni architettonici, storici, culturali</t>
  </si>
  <si>
    <t>Riduzione del rischio per il paesaggio</t>
  </si>
  <si>
    <t>Riduzione del rischio per AMBIENTE</t>
  </si>
  <si>
    <t>Riduzione del rischio per lo stato ecologico dei corpi idrici ai sensi della WFD</t>
  </si>
  <si>
    <t>Riduzione del rischio da fonti di inquinamento</t>
  </si>
  <si>
    <t>Riduzione del rischio per le aree protette ai sensi della WFD</t>
  </si>
  <si>
    <t>Scarsa manutenzione richiesta</t>
  </si>
  <si>
    <t xml:space="preserve">Technical Weight (TW) = 1 + somma  </t>
  </si>
  <si>
    <t>Measure Type</t>
  </si>
  <si>
    <t>M21 - Prevention, Avoidance</t>
  </si>
  <si>
    <t>Prevenzione, Vincolo</t>
  </si>
  <si>
    <t>M22 - Prevention, Removal or relocation</t>
  </si>
  <si>
    <t>Prevenzione, Rimozione o ricollocazione</t>
  </si>
  <si>
    <t>M23 - Prevention, Reduction</t>
  </si>
  <si>
    <t>Prevenzione, Riduzione (della vulnerabilità degli elementi esposti)</t>
  </si>
  <si>
    <t>M24 - Prevention, other</t>
  </si>
  <si>
    <t>Prevenzione, altro</t>
  </si>
  <si>
    <t>M31 - Protection, Natural flood management</t>
  </si>
  <si>
    <t>Protezione, Gestione naturale delle piene</t>
  </si>
  <si>
    <t>M32 - Protection, Water flow regulation</t>
  </si>
  <si>
    <t>Protezione, Regolazione dei deflussi idrici</t>
  </si>
  <si>
    <t>M33 - Protection, Channel, Coastal and Floodplain Works</t>
  </si>
  <si>
    <t>Protezione, Interventi in alveo, sulle coste e nella piana inondabile</t>
  </si>
  <si>
    <t>M34 - Protection, Surface Water Management</t>
  </si>
  <si>
    <t>Protezione, Gestione delle acque superficiali</t>
  </si>
  <si>
    <t>M35 - Protection, other</t>
  </si>
  <si>
    <t>Protezione, altro</t>
  </si>
  <si>
    <t>M41 - Preparedness, Flood Forecasting and Warning</t>
  </si>
  <si>
    <t>Preparazione, Previsione piene e allertamento</t>
  </si>
  <si>
    <t>M42 - Preparedness, Emergency Event Response Planning</t>
  </si>
  <si>
    <t>Preparazione, Pianificazione dell’emergenza e della risposta durante l’evento</t>
  </si>
  <si>
    <t>M43 - Preparedness, Public Awareness and Preparedness</t>
  </si>
  <si>
    <t>Preparazione, Preparazione e consapevolezza pubblica</t>
  </si>
  <si>
    <t>M51 - Recovery and Review, Individual and Societal</t>
  </si>
  <si>
    <t>Ricostruzione e revisione (post-evento), Individuale e sociale</t>
  </si>
  <si>
    <t>M52 - Recovery and Review, Environmental</t>
  </si>
  <si>
    <t>Ricostruzione e revisione (post-evento), Ambientale</t>
  </si>
  <si>
    <t>M53 - Recovery and Review, other</t>
  </si>
  <si>
    <t>Ricostruzione e revisione (post-evento), altro, lezioni apprese</t>
  </si>
  <si>
    <t>la salute umana</t>
  </si>
  <si>
    <t>l’operatività di strutture di interesse sociale (scuole, università, ospedali, case di cura, di accoglienza, municipi, prefetture, caserme, carceri, …)</t>
  </si>
  <si>
    <t>infrastrutture di servizio (centrali e reti elettriche, reti idropotabili, impianti di trattamento delle acque, impianti di depurazione, ecc.)</t>
  </si>
  <si>
    <t>infrastrutture di trasporto (strade, autostrade, ferrovie, aeroporti, ecc.)</t>
  </si>
  <si>
    <t>le attività commerciali e industriali</t>
  </si>
  <si>
    <t>le proprietà immobiliari valutato in base al n. di abitanti</t>
  </si>
  <si>
    <t>i beni architettonici, storici, culturali</t>
  </si>
  <si>
    <t>il paesaggio</t>
  </si>
  <si>
    <t>lo stato ecologico dei corpi idrici ai sensi della WFD</t>
  </si>
  <si>
    <t>le aree protette ai sensi della WFD</t>
  </si>
  <si>
    <t>CODICE TIPO</t>
  </si>
  <si>
    <t>ASPETTI DELLA GESTIONE DEL RISCHIO ALLUVIONI</t>
  </si>
  <si>
    <t>TIPO DI MISURE</t>
  </si>
  <si>
    <t>DESCRIZIONE</t>
  </si>
  <si>
    <t>ESEMPIO</t>
  </si>
  <si>
    <t>M11</t>
  </si>
  <si>
    <t>Nessuna azione</t>
  </si>
  <si>
    <t>Nessuna misura è prevista per ridurre il rischio alluvioni nell’area di studio.</t>
  </si>
  <si>
    <t>M21</t>
  </si>
  <si>
    <t>Prevenzione</t>
  </si>
  <si>
    <t>Di vincolo</t>
  </si>
  <si>
    <t>Misure per evitare l'insediamento di nuovi elementi a rischio nelle aree allagabili</t>
  </si>
  <si>
    <t>Politiche di gestione e pianificazione del territorio (ad es., revisione delle Norme Tecniche di Attuazione del Piano di Assetto Idrogeologico e recepimento negli strumenti urbanistici di pianificazione territoriale degli aggiornamenti conseguenti agli adempimenti della FD)</t>
  </si>
  <si>
    <t>M22</t>
  </si>
  <si>
    <t>Rimozione e ricollocazione</t>
  </si>
  <si>
    <t>Misure per rimuovere gli elementi a rischio dalle aree allagabili, o per ricollocare gli elementi a rischio in altre aree a minore probabilità di inondazione.</t>
  </si>
  <si>
    <t>Politiche di delocalizzazione (ad es., rimozione di elementi a rischio, incentivi per la delocalizzazione di attività produttive)</t>
  </si>
  <si>
    <t>M23</t>
  </si>
  <si>
    <t>Riduzione</t>
  </si>
  <si>
    <t>Misure di adattamento per la riduzione della vulnerabilità degli elementi a rischio in caso di inondazione</t>
  </si>
  <si>
    <r>
      <t xml:space="preserve">Interventi su edifici, reti pubbliche, </t>
    </r>
    <r>
      <rPr>
        <sz val="10"/>
        <color theme="1"/>
        <rFont val="Calibri"/>
        <family val="2"/>
        <scheme val="minor"/>
      </rPr>
      <t>interventi di adeguamento su infrastrutture interferenti con il reticolo idrografico, incentivi per l’adozione di difese provvisorie quali paratie mobili a protezione del patrimonio immobiliare pubblico e privato e di persone e beni in essi presenti, dispositivi di autoprotezione</t>
    </r>
  </si>
  <si>
    <t>M24</t>
  </si>
  <si>
    <t>altre tipologie</t>
  </si>
  <si>
    <t>Altre misure per aumentare la prevenzione del rischio</t>
  </si>
  <si>
    <r>
      <t xml:space="preserve">Modellazione e valutazione del rischio di alluvioni, valutazione della vulnerabilità, </t>
    </r>
    <r>
      <rPr>
        <sz val="10"/>
        <color theme="1"/>
        <rFont val="Calibri"/>
        <family val="2"/>
        <scheme val="minor"/>
      </rPr>
      <t xml:space="preserve">valutazione dell’impatto sociale, economico e ambientale di interventi quali quelli di delocalizzazione; monitoraggio del territorio e dello stato delle opere di difesa finalizzato alla definizione di interventi di manutenzione e sistemazione, </t>
    </r>
    <r>
      <rPr>
        <sz val="10"/>
        <color rgb="FF000000"/>
        <rFont val="Calibri"/>
        <family val="2"/>
        <scheme val="minor"/>
      </rPr>
      <t>programmi e politiche per la manutenzione del territorio</t>
    </r>
  </si>
  <si>
    <t>M31</t>
  </si>
  <si>
    <t>Protezione</t>
  </si>
  <si>
    <t>Gestione delle piene nei sistemi naturali/Gestione dei deflussi e del bacino</t>
  </si>
  <si>
    <t>Misure per ridurre il deflusso in alveo in sistemi di drenaggio naturali o artificiali, che agiscono sui meccanismi di formazione dei deflussi nel bacino di drenaggio e sulla naturale capacità di laminazione delle aree golenali e della piana inondabile mediante intercettazione o immagazzinamento del deflusso, aumento dell'infiltrazione, riforestazione delle aree golenali per il ripristino di sistemi naturali in modo da facilitare il rallentamento del deflusso e l'immagazzinamento di acqua</t>
  </si>
  <si>
    <t>Individuazione di aree ove garantire l’espansione delle piene attraverso attività di ripristino della continuità trasversale o di conservazione delle condizioni di naturalità, interventi di manutenzione idraulico-forestale, di rivegetazione e riforestazione, di regimazione delle acque superficiali e sotterranee</t>
  </si>
  <si>
    <t>M32</t>
  </si>
  <si>
    <t>Regolazione dei deflussi idrici</t>
  </si>
  <si>
    <t>Misure che comprendono interventi fisici per regolare i deflussi e che hanno un impatto significativo sul regime idrologico.</t>
  </si>
  <si>
    <r>
      <t xml:space="preserve">Costruzione, modifica o rimozione di strutture di ritenzione dell'acqua (quali dighe o altre aree di immagazzinamento in linea o sviluppo di regole di regolazione del flusso esistenti), </t>
    </r>
    <r>
      <rPr>
        <sz val="10"/>
        <color rgb="FF000000"/>
        <rFont val="Calibri"/>
        <family val="2"/>
        <scheme val="minor"/>
      </rPr>
      <t xml:space="preserve">opere di regolazione in alveo, casse espansione, laminazione, </t>
    </r>
    <r>
      <rPr>
        <sz val="10"/>
        <color theme="1"/>
        <rFont val="Calibri"/>
        <family val="2"/>
        <scheme val="minor"/>
      </rPr>
      <t>interventi su invasi esistenti per migliorarne la capacità di invaso o di regolazione dei deflussi</t>
    </r>
  </si>
  <si>
    <t>M33</t>
  </si>
  <si>
    <t>Interventi in alveo, sulle coste e nella piana inondabile</t>
  </si>
  <si>
    <t>Misure riguardanti interventi fisici in canali d'acqua dolce, corsi d'acqua montani, estuari, acque costiere e aree soggette a inondazione, quali la costruzione, modifica o rimozione di strutture o l'alterazione di canali, gestione delle dinamiche dei sedimenti, argini, ecc.</t>
  </si>
  <si>
    <t>Misure che agiscono sulla dinamica dell'evento di piena favorendone il deflusso (interventi di ripristino dell'officiosità idraulica mediante manutenzione e adeguamento delle sezioni di deflusso, pulizia dell'alveo, taglio selettivo della vegetazione, stabilizzazione sponde mediante inerbimento e piantumazione, opere di difesa spondali, interventi di consolidamento dei versanti instabili al fine di evitare ostruzione parziale o totale delle sezioni di deflusso, realizzazione di argini, adeguamento di argini esistenti, interventi su infrastrutture di attraversamento, programma di gestione dei sedimenti)</t>
  </si>
  <si>
    <t>M34</t>
  </si>
  <si>
    <t>Gestione delle acque superficiali</t>
  </si>
  <si>
    <t>Misure riguardanti interventi fisici per ridurre le inondazioni da acque superficiali, generalmente, ma non solo, in ambiente urbano.</t>
  </si>
  <si>
    <r>
      <t xml:space="preserve"> </t>
    </r>
    <r>
      <rPr>
        <sz val="10"/>
        <color rgb="FF000000"/>
        <rFont val="Calibri"/>
        <family val="2"/>
        <scheme val="minor"/>
      </rPr>
      <t xml:space="preserve">Misure per aumentare la capacità di drenaggio artificiale o realizzare sistemi urbani di drenaggio sostenibile (SuDS). </t>
    </r>
    <r>
      <rPr>
        <sz val="10"/>
        <color theme="1"/>
        <rFont val="Calibri"/>
        <family val="2"/>
        <scheme val="minor"/>
      </rPr>
      <t>Realizzazione di aree a verde, adeguamento della rete delle acque bianche, adeguamento/costruzione di idrovore, ecc.</t>
    </r>
  </si>
  <si>
    <t>M35</t>
  </si>
  <si>
    <t>Altre misure per aumentare la protezione dalle alluvioni tra cui programmi o politiche di manutenzione delle opere di difesa dalle inondazioni</t>
  </si>
  <si>
    <r>
      <t xml:space="preserve">Programmi di manutenzione delle opere di difesa (manutenzione argini, scolmatori, apparati che garantiscono il funzionamento di bacini di invaso, ecc.). </t>
    </r>
    <r>
      <rPr>
        <sz val="10"/>
        <color rgb="FF000000"/>
        <rFont val="Calibri"/>
        <family val="2"/>
        <scheme val="minor"/>
      </rPr>
      <t>Programmi o politiche di manutenzione di rilevati, muri di contenimento, ponti e pile</t>
    </r>
  </si>
  <si>
    <t>M41</t>
  </si>
  <si>
    <t>Preparazione</t>
  </si>
  <si>
    <t>Previsione piene e allertamento</t>
  </si>
  <si>
    <t>Misure per istituire e/o potenziare i sistemi di allertamento e previsione di piena</t>
  </si>
  <si>
    <t>M42</t>
  </si>
  <si>
    <t>Pianificazione dell’emergenza e della risposta durante l’evento</t>
  </si>
  <si>
    <t>Misure per istituire e/o migliorare la pianificazione della risposta istituzionale d’emergenza durante l’evento</t>
  </si>
  <si>
    <t>Misure per migliorare la pianificazione d’emergenza e la capacità di risposta delle istituzioni durante l’emergenza da alluvione (aggiornamento delle procedure di attivazione e funzionamento dei presidi territoriali idraulici, aggiornamento Piani di Emergenza relativamente al rischio idraulico, adeguamento delle procedure di allertamento regionali alle disposizioni di omogeneizzazione promosse dal DPCN, predisposizione dei piani di emergenza e di laminazione delle grandi Dighe, realizzazione di protocolli di intervento da adottare in caso di emergenza per la salvaguardia del patrimonio culturale, compresa l’individuazione di depositi sicuri, formazione degli operatori di Protezione Civile)</t>
  </si>
  <si>
    <t>M43</t>
  </si>
  <si>
    <t>Preparazione e consapevolezza pubblica</t>
  </si>
  <si>
    <t>Misure per accrescere la consapevolezza e preparazione della popolazione agli eventi di piena</t>
  </si>
  <si>
    <t>Campagne d'informazione e di comunicazione alla cittadinanza residente in aree a rischio, sulle condizioni di rischio, sulle azioni di prevenzione e autoprotezione da adottare e sui piani di emergenza, realizzazione di segnaletica in corrispondenza di punti di criticità idraulica</t>
  </si>
  <si>
    <r>
      <t>M44</t>
    </r>
    <r>
      <rPr>
        <vertAlign val="superscript"/>
        <sz val="10"/>
        <color rgb="FF000000"/>
        <rFont val="Calibri"/>
        <family val="2"/>
        <scheme val="minor"/>
      </rPr>
      <t>(*)</t>
    </r>
  </si>
  <si>
    <t>Altre tipologie</t>
  </si>
  <si>
    <t>Altre misure per migliorare la preparazione agli eventi di piena in modo da ridurre le conseguenze avverse</t>
  </si>
  <si>
    <t> -</t>
  </si>
  <si>
    <t>M51</t>
  </si>
  <si>
    <t>Ricostruzione e valutazione post evento</t>
  </si>
  <si>
    <t>Ripristino delle condizioni pre-evento private e pubbliche</t>
  </si>
  <si>
    <t>Attività di ripristino e rimozione; supporto medico e psicologico; assistenza economica, fiscale, legale e lavorativa; ricollocazione temporanea o permanente</t>
  </si>
  <si>
    <t>Attività rimozione, messa in sicurezza e ripristino delle condizioni pre-evento anche mediante supporto medico e psicologico, economico, fiscale, ecc. (ad es., richiesta di attivazione dello stato di emergenza, organizzazione e attuazione di interventi di soccorso, assistenza anche mediante l’utilizzo dello strumento delle ordinanze di cui alla L. 255/1992 art.5 comma 2 e s.m.i., redazione del Piano degli interventi urgenti di cui alle OPCM di Protezione Civile in seguito a dichiarazione dello stato di emergenza ai sensi della L. 100/2012)</t>
  </si>
  <si>
    <t>M52</t>
  </si>
  <si>
    <t>Ripristino ambientale</t>
  </si>
  <si>
    <t>Attività di ripristino e rimozione ambientale</t>
  </si>
  <si>
    <r>
      <t xml:space="preserve">Attività di risanamento ambientale e igienico sanitario per inquinamento indotto da impianti o aree di stoccaggio di rifiuti inondate a seguito di evento alluvionale, </t>
    </r>
    <r>
      <rPr>
        <sz val="10"/>
        <color rgb="FF000000"/>
        <rFont val="Calibri"/>
        <family val="2"/>
        <scheme val="minor"/>
      </rPr>
      <t>protezione dalle muffe, salvaguardia dei pozzi, messa in sicurezza di contenitori con materiale pericoloso</t>
    </r>
  </si>
  <si>
    <t>M53</t>
  </si>
  <si>
    <r>
      <t>Esperienza tratta dagli eventi (</t>
    </r>
    <r>
      <rPr>
        <i/>
        <sz val="10"/>
        <color rgb="FF000000"/>
        <rFont val="Calibri"/>
        <family val="2"/>
        <scheme val="minor"/>
      </rPr>
      <t>Lesson learnt</t>
    </r>
    <r>
      <rPr>
        <sz val="10"/>
        <color rgb="FF000000"/>
        <rFont val="Calibri"/>
        <family val="2"/>
        <scheme val="minor"/>
      </rPr>
      <t>), politiche assicurative</t>
    </r>
  </si>
  <si>
    <r>
      <t> A</t>
    </r>
    <r>
      <rPr>
        <sz val="10"/>
        <color theme="1"/>
        <rFont val="Calibri"/>
        <family val="2"/>
        <scheme val="minor"/>
      </rPr>
      <t>nalisi post-evento e valutazione dei danni, aggiornamento del catalogo degli eventi, verifica delle mappe di pericolosità ed eventuale aggiornamento delle aree a potenziale rischio significativo anche ai fini della valutazione e attuazione di politiche assicurative</t>
    </r>
  </si>
  <si>
    <t>Altre misure</t>
  </si>
  <si>
    <t>Delocalizzazione di beni o servizi</t>
  </si>
  <si>
    <t>Demolizione e/o rimozione di manufatti che interferiscono con il libero deflusso delle acque</t>
  </si>
  <si>
    <t>Varianti PAI o strumenti di pianificazione assimilabili e/o recepimento negli strumenti urbanistici di pianificazione e gestione del territorio: aumento delle aree perimetrate e/o revisione delle aree perimetrate a seguito di studi di approfondimento</t>
  </si>
  <si>
    <t>Sviluppo/promozione di norme/iniziative/incentivi per l'attuazione della delocalizzazione di beni o servizi (non sono inclusi gli studi)</t>
  </si>
  <si>
    <t>Sviluppo/promozione di norme/iniziative/incentivi per la riduzione della vulnerabilità di beni e/o servizi</t>
  </si>
  <si>
    <t>Interventi per la riduzione della vulnerabilità di beni e/o servizi (adeguamenti strutturali)</t>
  </si>
  <si>
    <t>Interventi per la riduzione della vulnerabilità di beni e/o servizi (adozione di strumenti provvisori)</t>
  </si>
  <si>
    <t>Interventi di rimozione di rifiuti o materiale inquinante in aree inondabili</t>
  </si>
  <si>
    <t>Misure di conoscenza volte a migliorare il quadro conoscitivo in materia di elementi esposti (quantità, tipologia, vulnerabilità, danno potenziale) e/o di pericolosità anche in relazione alle dinamiche morfologiche e agli apporti di materiale solido</t>
  </si>
  <si>
    <t>Misure di conoscenza volte a valutare l'impatto dei cambiamenti climatici</t>
  </si>
  <si>
    <t>Rilievo e monitoraggio del territorio</t>
  </si>
  <si>
    <t>Misure di conoscenza volte all'accertamento dello stato, funzionalità, efficacia delle opere di difesa esistenti o di verifica di infrastrutture interferenti</t>
  </si>
  <si>
    <t>Definizione di norme/incentivi per la protezione del suolo, il ripristino della naturale copertura vegetale, la riduzione del livello di impermeabilizzazione dei suoli, compresa la promozione/incentivazione di pratiche agricole conservative</t>
  </si>
  <si>
    <t>Attivazione/attuazione dei Contratti di fiume</t>
  </si>
  <si>
    <t>Definizione di programmi di manutenzione del territorio</t>
  </si>
  <si>
    <t>Misure di conoscenza volte alla progettazione delle misure</t>
  </si>
  <si>
    <t>Misure di riqualificazione/rinaturazione fluviale/costiera</t>
  </si>
  <si>
    <t>Misure di rivegetazione/riforestazione</t>
  </si>
  <si>
    <t>Realizzazione/modifica di opere per la laminazione dei deflussi piene</t>
  </si>
  <si>
    <t>Realizzazione/modifica di opere per la deviazione dei deflussi di piena</t>
  </si>
  <si>
    <t>Sviluppo di protocolli per la regolazione dei deflussi</t>
  </si>
  <si>
    <t>Misure per il ripristino della continuità trasversale tra corsi d'acqua e versanti/piana inondabile</t>
  </si>
  <si>
    <t>Ripristino dell'officiosità idraulica (manutenzione e adeguamento delle sezioni di deflusso, pulizia dell'alveo, taglio selettivo della vegetazione)</t>
  </si>
  <si>
    <t>Misure di regimazione/sistemazione dei versanti</t>
  </si>
  <si>
    <t>Consolidamento dei versanti instabili al fine di evitare ostruzione parziale o totale delle sezioni di deflusso</t>
  </si>
  <si>
    <t>Misure per la stabilizzazione di sponde o del fondo</t>
  </si>
  <si>
    <t>Ripascimento delle aree costiere</t>
  </si>
  <si>
    <t>Misure strutturali per la difesa delle coste</t>
  </si>
  <si>
    <t>Misure per aumentare la capacità di drenaggio artificiale</t>
  </si>
  <si>
    <t>Realizzazione di sistemi urbani di drenaggio sostenibile (Sustainable Urban Drainage Systems - SuDS)</t>
  </si>
  <si>
    <t>Realizzazione di aree a verde in ambito urbano</t>
  </si>
  <si>
    <t>Manutenzione o ripristino di rilevati, muri di contenimento, ponti e pile e altri elementi interferenti</t>
  </si>
  <si>
    <t>Implementazione di modelli di previsione meteo idrologico-idraulica e meteo-marina</t>
  </si>
  <si>
    <t>Sviluppo, potenziamento, manutenzione, ottimizzazione dei sistemi di trasmissione dati</t>
  </si>
  <si>
    <t>Sviluppo, potenziamento, manutenzione, ottimizzazione di siti/portali web, piattaforme web-gis per il supporto alle decisioni</t>
  </si>
  <si>
    <t>Formazione degli operatori di Protezione Civile</t>
  </si>
  <si>
    <t>Sviluppo, aggiornamento, revisione di canali, strumenti, dispositivi per la comunicazione, la diffusione di messaggi e informazioni alla popolazione in corso di evento</t>
  </si>
  <si>
    <t>Attività finalizzate a informazione, formazione, comunicazione alla cittadinanza residente in aree a rischio, sulle condizioni di rischio, sulle azioni di prevenzione e autoprotezione da adottare, per migliorare la consapevolezza e la preparazione della popolazione</t>
  </si>
  <si>
    <t>Attività finalizzate al risanamento ambientale e igienico sanitario per inquinamento indotto da impianti o aree di stoccaggio di rifiuti inondate a seguito di evento alluvionale, protezione dalle muffe, salvaguardia dei pozzi, messa in sicurezza di contenitori con materiale pericoloso</t>
  </si>
  <si>
    <t>NON SONO AMMESSE MISURE DI TIPO M44 e M61</t>
  </si>
  <si>
    <t>Realizzazione/modifica/adeguamento di argini</t>
  </si>
  <si>
    <t>SUB_TYPE</t>
  </si>
  <si>
    <t>Misura già in corso di attuazione</t>
  </si>
  <si>
    <t>Requisito</t>
  </si>
  <si>
    <t>somma punteggi</t>
  </si>
  <si>
    <t>Riduzione del rischio per le attività agricole e la zootecnia</t>
  </si>
  <si>
    <t>le attività agricole e la zootecnia</t>
  </si>
  <si>
    <t>LOCAL WEIGHT (LW) - Description</t>
  </si>
  <si>
    <t>oltre 2000 persone</t>
  </si>
  <si>
    <t>meno di 2000 persone</t>
  </si>
  <si>
    <t>meno di 1000 persone</t>
  </si>
  <si>
    <t>meno di 200 persone</t>
  </si>
  <si>
    <t>meno di 50 persone</t>
  </si>
  <si>
    <t>assenza di persone</t>
  </si>
  <si>
    <t>più di una infrastruttura</t>
  </si>
  <si>
    <t>almeno una infrastruttura</t>
  </si>
  <si>
    <t>nessuna infrastruttura</t>
  </si>
  <si>
    <t>più di una infrastruttura di servizio</t>
  </si>
  <si>
    <t>almeno una infrastruttura di servizio</t>
  </si>
  <si>
    <t>nessuna infrastruttura di servizio</t>
  </si>
  <si>
    <t>ferrovie, aeroporti, autostrade</t>
  </si>
  <si>
    <t>strade statali</t>
  </si>
  <si>
    <t>strade regionali e provinciali</t>
  </si>
  <si>
    <t>strade comunali</t>
  </si>
  <si>
    <t>altre tipologie di collegamenti di importanza locale</t>
  </si>
  <si>
    <t>più di 1000 addetti</t>
  </si>
  <si>
    <t>meno di 1000 addetti</t>
  </si>
  <si>
    <t>meno di 200 addetti</t>
  </si>
  <si>
    <t>nessuna attività presente</t>
  </si>
  <si>
    <t>nessun bene presente</t>
  </si>
  <si>
    <t>corpi idrici WFD in stato elevato</t>
  </si>
  <si>
    <t>corpi idrici WFD in stato buono</t>
  </si>
  <si>
    <t>corpi idrici WFD in stato inferiore al buono</t>
  </si>
  <si>
    <t>nessun corpo idrico WFD</t>
  </si>
  <si>
    <t>presenza di fonti di inquinamento</t>
  </si>
  <si>
    <t>nessuna fonte di inquinamento</t>
  </si>
  <si>
    <t>presenza di aree protette danneggiabili</t>
  </si>
  <si>
    <t>nessuna area protetta danneggiabile</t>
  </si>
  <si>
    <t xml:space="preserve">Bathing Water Directive 2006/7/EC </t>
  </si>
  <si>
    <t>Birds Directive 2009/147/EC</t>
  </si>
  <si>
    <t xml:space="preserve">Habitats Directive 92/43/EEC </t>
  </si>
  <si>
    <t>Nitrates Directive Report (91/676/EEC)</t>
  </si>
  <si>
    <t>UWWT - Urban Waste Water Treatment Directive 91/271/EEC</t>
  </si>
  <si>
    <t>Water Framework Directive 2000/60/EC - Register of Protected Areas article 7 abstraction for drinking water</t>
  </si>
  <si>
    <t>Water Framework Directive 2000/60/EC - waterbodies</t>
  </si>
  <si>
    <t>European Other legislation</t>
  </si>
  <si>
    <t>National legislation</t>
  </si>
  <si>
    <t>Local legislation</t>
  </si>
  <si>
    <t>AREE PROTETTE WFD -  Legislazioni di riferimento</t>
  </si>
  <si>
    <t>Misure per l’istituzione e/o il potenziamento dei sistemi di allertamento e previsione di piena (implementazione di modelli di previsione meteo idrologico-idraulica, sviluppo, potenziamento e manutenzione della rete di monitoraggio strumentale e dei sistemi di trasmissione dati, di siti/portali web e di piattaforme web-gis per il supporto alle decisioni)</t>
  </si>
  <si>
    <t>M61</t>
  </si>
  <si>
    <t>Aggiornamento della disciplina di PGRA, norme del PAI o di strumenti pianificatori assimilabili e/o recepimento negli strumenti urbanistici di pianificazione e gestione del territorio</t>
  </si>
  <si>
    <t>Predisposizione/Aggiornamento/Attuazione del Programma di gestione dei sedimenti</t>
  </si>
  <si>
    <t>Realizzazione/Adeguamento/Ripristino reticolo di drenaggio artificiale, canali di bonifica, compresa la rete delle acque bianche</t>
  </si>
  <si>
    <t>Realizzazione/Adeguamento/Ripristino di idrovore</t>
  </si>
  <si>
    <t>Manutenzione o ripristino delle opere di difesa compresi gli apparati che ne garantiscono il funzionamento; delle reti e degli impianti di bonifica</t>
  </si>
  <si>
    <t>estensione &gt; di 2000 ha; &gt; 6000 capi</t>
  </si>
  <si>
    <t>estensione &lt; di 2000 ha; &lt; 6000 capi</t>
  </si>
  <si>
    <t>estensione &lt; di 500 ha; &lt; 1500 capi</t>
  </si>
  <si>
    <t>estensione &lt; di 200 ha; &lt; 600 capi</t>
  </si>
  <si>
    <t>estensione &lt; di 20 ha; &lt; 60 capi</t>
  </si>
  <si>
    <t>Attività finalizzate alla rimozione, messa in sicurezza e ripristino delle condizioni pre-evento anche mediante supporto medico e psicologico, economico, fiscale</t>
  </si>
  <si>
    <t>Sviluppo, potenziamento, manutenzione, ottimizzazione di reti e sistemi di monitoraggio/rilevamento delle grandezze meteo, idrologiche, idrauliche e marine</t>
  </si>
  <si>
    <t>Sviluppo, potenziamento, manutenzione, ottimizzazione di siti/portali web, piattaforme web-gis per il supporto alla pianificazione di protezione civile</t>
  </si>
  <si>
    <t>Sviluppo, potenziamento, manutenzione, revisione, ottimizzazione dei sistemi di allerta/allarme compreso il potenziamento del personale dedicato</t>
  </si>
  <si>
    <t>Aggiornamento, revisione, redazione di piani, procedure, protocolli, normative di Protezione Civile</t>
  </si>
  <si>
    <t>Analisi post-evento e valutazione dei danni, implementazione/aggiornamento di sistemi di raccolta/analisi delle informazioni, aggiornamento del catalogo degli eventi, verifica delle mappe di pericolosità ed eventuale aggiornamento delle aree a potenziale rischio significativo anche ai fini della valutazione e attuazione di politiche assicurative</t>
  </si>
  <si>
    <t>Very high</t>
  </si>
  <si>
    <t>High</t>
  </si>
  <si>
    <t>Critical</t>
  </si>
  <si>
    <t>Moderate</t>
  </si>
  <si>
    <t>Low</t>
  </si>
  <si>
    <t>SELEZ LW</t>
  </si>
  <si>
    <t>GW x LW</t>
  </si>
  <si>
    <t>MeasureSubType</t>
  </si>
  <si>
    <t>LOCAL WEIGHT (LW)</t>
  </si>
  <si>
    <t>M21.1</t>
  </si>
  <si>
    <t>M21.2</t>
  </si>
  <si>
    <t>M21.3</t>
  </si>
  <si>
    <t>M22.1</t>
  </si>
  <si>
    <t>M22.2</t>
  </si>
  <si>
    <t>M22.3</t>
  </si>
  <si>
    <t>M23.1</t>
  </si>
  <si>
    <t>M23.2</t>
  </si>
  <si>
    <t>M23.3</t>
  </si>
  <si>
    <t>M23.4</t>
  </si>
  <si>
    <t>M24.1</t>
  </si>
  <si>
    <t>M24.2</t>
  </si>
  <si>
    <t>M24.3</t>
  </si>
  <si>
    <t>M24.4</t>
  </si>
  <si>
    <t>M24.5</t>
  </si>
  <si>
    <t>M24.6</t>
  </si>
  <si>
    <t>M24.7</t>
  </si>
  <si>
    <t>M31.1</t>
  </si>
  <si>
    <t>M31.2</t>
  </si>
  <si>
    <t>M31.3</t>
  </si>
  <si>
    <t>M31.4</t>
  </si>
  <si>
    <t>M32.1</t>
  </si>
  <si>
    <t>M32.2</t>
  </si>
  <si>
    <t>M32.3</t>
  </si>
  <si>
    <t>M33.1</t>
  </si>
  <si>
    <t>M33.2</t>
  </si>
  <si>
    <t>M33.3</t>
  </si>
  <si>
    <t>M33.4</t>
  </si>
  <si>
    <t>M33.5</t>
  </si>
  <si>
    <t>M33.6</t>
  </si>
  <si>
    <t>M33.7</t>
  </si>
  <si>
    <t>M34.1</t>
  </si>
  <si>
    <t>M34.2</t>
  </si>
  <si>
    <t>M34.3</t>
  </si>
  <si>
    <t>M34.4</t>
  </si>
  <si>
    <t>M34.5</t>
  </si>
  <si>
    <t>M35.1</t>
  </si>
  <si>
    <t>M35.2</t>
  </si>
  <si>
    <t>M41.1</t>
  </si>
  <si>
    <t>M51.1</t>
  </si>
  <si>
    <t>M52.1</t>
  </si>
  <si>
    <t>M53.1</t>
  </si>
  <si>
    <t>M41.2</t>
  </si>
  <si>
    <t>M41.3</t>
  </si>
  <si>
    <t>M41.4</t>
  </si>
  <si>
    <t>M41.5</t>
  </si>
  <si>
    <t>M42.1</t>
  </si>
  <si>
    <t>M42.2</t>
  </si>
  <si>
    <t>M42.3</t>
  </si>
  <si>
    <t>M42.4</t>
  </si>
  <si>
    <t>M43.1</t>
  </si>
  <si>
    <t>GW x LW x 0,8</t>
  </si>
  <si>
    <t>MCAScoremax</t>
  </si>
  <si>
    <t>SCORE</t>
  </si>
  <si>
    <t>ProgressRev</t>
  </si>
  <si>
    <t>STARTED</t>
  </si>
  <si>
    <t>RS1</t>
  </si>
  <si>
    <t>RS2</t>
  </si>
  <si>
    <t>RAE1</t>
  </si>
  <si>
    <t>RAE2</t>
  </si>
  <si>
    <t>RAE3</t>
  </si>
  <si>
    <t>RAE4</t>
  </si>
  <si>
    <t>RAE5</t>
  </si>
  <si>
    <t>BC1</t>
  </si>
  <si>
    <t>BP1</t>
  </si>
  <si>
    <t>AMB1</t>
  </si>
  <si>
    <t>AMB2</t>
  </si>
  <si>
    <t>AMB3</t>
  </si>
  <si>
    <t>COD_SUB-OBIETTIVO</t>
  </si>
  <si>
    <t>GW x LW x Score</t>
  </si>
  <si>
    <t>MCAScore</t>
  </si>
  <si>
    <t>Priority_Level</t>
  </si>
  <si>
    <t>SubTypeCode</t>
  </si>
  <si>
    <t>TW</t>
  </si>
  <si>
    <t>RQ1</t>
  </si>
  <si>
    <t>RQ2</t>
  </si>
  <si>
    <t>RQ3</t>
  </si>
  <si>
    <t>RQ4</t>
  </si>
  <si>
    <t>RQ5</t>
  </si>
  <si>
    <t>MCA di riferimento</t>
  </si>
  <si>
    <t>RQpoint</t>
  </si>
  <si>
    <t>Misura non strutturale (non aumenta il livello di artificialità in alveo, nella piana inondabile, nel bacino)</t>
  </si>
  <si>
    <t>Adattabilità della misura a futuri cambiamenti del livello di rischio (cambiamenti climatici e di uso del suolo)</t>
  </si>
  <si>
    <t>Riduzione della probabilità di inondazione</t>
  </si>
  <si>
    <t>più di un bene presente</t>
  </si>
  <si>
    <t>un bene presente</t>
  </si>
  <si>
    <t>ID</t>
  </si>
</sst>
</file>

<file path=xl/styles.xml><?xml version="1.0" encoding="utf-8"?>
<styleSheet xmlns="http://schemas.openxmlformats.org/spreadsheetml/2006/main">
  <fonts count="21">
    <font>
      <sz val="11"/>
      <color theme="1"/>
      <name val="Calibri"/>
      <family val="2"/>
      <scheme val="minor"/>
    </font>
    <font>
      <sz val="11"/>
      <color rgb="FF006100"/>
      <name val="Calibri"/>
      <family val="2"/>
      <scheme val="minor"/>
    </font>
    <font>
      <b/>
      <sz val="11"/>
      <color rgb="FF3F3F3F"/>
      <name val="Calibri"/>
      <family val="2"/>
      <scheme val="minor"/>
    </font>
    <font>
      <b/>
      <sz val="11"/>
      <color theme="1"/>
      <name val="Calibri"/>
      <family val="2"/>
      <scheme val="minor"/>
    </font>
    <font>
      <b/>
      <sz val="11"/>
      <name val="Calibri"/>
      <family val="2"/>
      <scheme val="minor"/>
    </font>
    <font>
      <sz val="11"/>
      <name val="Calibri"/>
      <family val="2"/>
      <scheme val="minor"/>
    </font>
    <font>
      <sz val="9"/>
      <color theme="1"/>
      <name val="Cambria"/>
      <family val="1"/>
    </font>
    <font>
      <sz val="10"/>
      <color rgb="FF000000"/>
      <name val="Calibri"/>
      <family val="2"/>
      <scheme val="minor"/>
    </font>
    <font>
      <sz val="10"/>
      <color theme="1"/>
      <name val="Calibri"/>
      <family val="2"/>
      <scheme val="minor"/>
    </font>
    <font>
      <vertAlign val="superscript"/>
      <sz val="10"/>
      <color rgb="FF000000"/>
      <name val="Calibri"/>
      <family val="2"/>
      <scheme val="minor"/>
    </font>
    <font>
      <i/>
      <sz val="10"/>
      <color rgb="FF000000"/>
      <name val="Calibri"/>
      <family val="2"/>
      <scheme val="minor"/>
    </font>
    <font>
      <b/>
      <sz val="11"/>
      <color rgb="FFFF0000"/>
      <name val="Calibri"/>
      <family val="2"/>
      <scheme val="minor"/>
    </font>
    <font>
      <b/>
      <sz val="9"/>
      <color indexed="81"/>
      <name val="Tahoma"/>
      <family val="2"/>
    </font>
    <font>
      <sz val="9"/>
      <color indexed="81"/>
      <name val="Tahoma"/>
      <family val="2"/>
    </font>
    <font>
      <b/>
      <sz val="10"/>
      <color rgb="FF0070C0"/>
      <name val="Cambria"/>
      <family val="1"/>
    </font>
    <font>
      <sz val="9"/>
      <color rgb="FF000000"/>
      <name val="Cambria"/>
      <family val="1"/>
    </font>
    <font>
      <b/>
      <sz val="11"/>
      <color rgb="FF0070C0"/>
      <name val="Calibri"/>
      <family val="2"/>
      <scheme val="minor"/>
    </font>
    <font>
      <b/>
      <i/>
      <sz val="11"/>
      <color theme="0"/>
      <name val="Calibri"/>
      <family val="2"/>
      <scheme val="minor"/>
    </font>
    <font>
      <b/>
      <sz val="12"/>
      <color theme="1"/>
      <name val="Calibri"/>
      <family val="2"/>
      <scheme val="minor"/>
    </font>
    <font>
      <sz val="11"/>
      <color rgb="FFFF0000"/>
      <name val="Calibri"/>
      <family val="2"/>
      <scheme val="minor"/>
    </font>
    <font>
      <b/>
      <sz val="10"/>
      <color rgb="FF000000"/>
      <name val="Calibri"/>
      <family val="2"/>
      <scheme val="minor"/>
    </font>
  </fonts>
  <fills count="26">
    <fill>
      <patternFill patternType="none"/>
    </fill>
    <fill>
      <patternFill patternType="gray125"/>
    </fill>
    <fill>
      <patternFill patternType="solid">
        <fgColor rgb="FFC6EFCE"/>
      </patternFill>
    </fill>
    <fill>
      <patternFill patternType="solid">
        <fgColor rgb="FFF2F2F2"/>
      </patternFill>
    </fill>
    <fill>
      <patternFill patternType="solid">
        <fgColor theme="0" tint="-0.249977111117893"/>
        <bgColor indexed="64"/>
      </patternFill>
    </fill>
    <fill>
      <patternFill patternType="solid">
        <fgColor rgb="FF92D050"/>
        <bgColor indexed="64"/>
      </patternFill>
    </fill>
    <fill>
      <patternFill patternType="solid">
        <fgColor rgb="FFFFC000"/>
        <bgColor indexed="64"/>
      </patternFill>
    </fill>
    <fill>
      <patternFill patternType="solid">
        <fgColor theme="7" tint="0.59999389629810485"/>
        <bgColor indexed="64"/>
      </patternFill>
    </fill>
    <fill>
      <patternFill patternType="solid">
        <fgColor rgb="FF37CBFF"/>
        <bgColor indexed="64"/>
      </patternFill>
    </fill>
    <fill>
      <patternFill patternType="solid">
        <fgColor theme="0"/>
        <bgColor indexed="64"/>
      </patternFill>
    </fill>
    <fill>
      <patternFill patternType="solid">
        <fgColor rgb="FFC0C0C0"/>
        <bgColor indexed="64"/>
      </patternFill>
    </fill>
    <fill>
      <patternFill patternType="solid">
        <fgColor rgb="FFCCFFFF"/>
        <bgColor indexed="64"/>
      </patternFill>
    </fill>
    <fill>
      <patternFill patternType="solid">
        <fgColor rgb="FFCCFFCC"/>
        <bgColor indexed="64"/>
      </patternFill>
    </fill>
    <fill>
      <patternFill patternType="solid">
        <fgColor rgb="FFCC99FF"/>
        <bgColor indexed="64"/>
      </patternFill>
    </fill>
    <fill>
      <patternFill patternType="solid">
        <fgColor rgb="FFFF99CC"/>
        <bgColor indexed="64"/>
      </patternFill>
    </fill>
    <fill>
      <patternFill patternType="solid">
        <fgColor rgb="FFFFFF9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2"/>
        <bgColor indexed="64"/>
      </patternFill>
    </fill>
    <fill>
      <patternFill patternType="solid">
        <fgColor rgb="FF0070C0"/>
        <bgColor indexed="64"/>
      </patternFill>
    </fill>
    <fill>
      <patternFill patternType="solid">
        <fgColor rgb="FFFF000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6" tint="0.79998168889431442"/>
        <bgColor indexed="64"/>
      </patternFill>
    </fill>
  </fills>
  <borders count="45">
    <border>
      <left/>
      <right/>
      <top/>
      <bottom/>
      <diagonal/>
    </border>
    <border>
      <left style="thin">
        <color rgb="FF3F3F3F"/>
      </left>
      <right style="thin">
        <color rgb="FF3F3F3F"/>
      </right>
      <top style="thin">
        <color rgb="FF3F3F3F"/>
      </top>
      <bottom style="thin">
        <color rgb="FF3F3F3F"/>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double">
        <color indexed="64"/>
      </bottom>
      <diagonal/>
    </border>
    <border>
      <left style="medium">
        <color indexed="64"/>
      </left>
      <right style="medium">
        <color indexed="64"/>
      </right>
      <top style="double">
        <color indexed="64"/>
      </top>
      <bottom/>
      <diagonal/>
    </border>
    <border>
      <left style="medium">
        <color indexed="64"/>
      </left>
      <right/>
      <top/>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0" fontId="1" fillId="2" borderId="0" applyNumberFormat="0" applyBorder="0" applyAlignment="0" applyProtection="0"/>
    <xf numFmtId="0" fontId="2" fillId="3" borderId="1" applyNumberFormat="0" applyAlignment="0" applyProtection="0"/>
  </cellStyleXfs>
  <cellXfs count="237">
    <xf numFmtId="0" fontId="0" fillId="0" borderId="0" xfId="0"/>
    <xf numFmtId="0" fontId="5" fillId="9" borderId="0" xfId="0" applyFont="1" applyFill="1"/>
    <xf numFmtId="0" fontId="5" fillId="0" borderId="0" xfId="0" applyFont="1"/>
    <xf numFmtId="0" fontId="5" fillId="5" borderId="12" xfId="1" applyFont="1" applyFill="1" applyBorder="1" applyAlignment="1">
      <alignment vertical="top" wrapText="1"/>
    </xf>
    <xf numFmtId="0" fontId="5" fillId="6" borderId="12" xfId="0" applyFont="1" applyFill="1" applyBorder="1" applyAlignment="1">
      <alignment vertical="top" wrapText="1"/>
    </xf>
    <xf numFmtId="0" fontId="5" fillId="7" borderId="12" xfId="0" applyFont="1" applyFill="1" applyBorder="1" applyAlignment="1">
      <alignment vertical="top" wrapText="1"/>
    </xf>
    <xf numFmtId="0" fontId="5" fillId="8" borderId="12" xfId="0" applyFont="1" applyFill="1" applyBorder="1" applyAlignment="1">
      <alignment vertical="top" wrapText="1"/>
    </xf>
    <xf numFmtId="0" fontId="6" fillId="0" borderId="13" xfId="0" applyFont="1" applyBorder="1" applyAlignment="1">
      <alignment horizontal="justify" vertical="top"/>
    </xf>
    <xf numFmtId="0" fontId="0" fillId="0" borderId="0" xfId="0" applyAlignment="1">
      <alignment horizontal="center" vertical="top"/>
    </xf>
    <xf numFmtId="0" fontId="0" fillId="0" borderId="13" xfId="0" applyBorder="1" applyAlignment="1">
      <alignment horizontal="center" vertical="top"/>
    </xf>
    <xf numFmtId="0" fontId="0" fillId="17" borderId="13" xfId="0" applyFill="1" applyBorder="1" applyAlignment="1">
      <alignment horizontal="center" vertical="top"/>
    </xf>
    <xf numFmtId="0" fontId="0" fillId="19" borderId="13" xfId="0" applyFill="1" applyBorder="1" applyAlignment="1">
      <alignment horizontal="center" vertical="top"/>
    </xf>
    <xf numFmtId="0" fontId="0" fillId="18" borderId="13" xfId="0" applyFill="1" applyBorder="1" applyAlignment="1">
      <alignment horizontal="center" vertical="top"/>
    </xf>
    <xf numFmtId="0" fontId="3" fillId="0" borderId="13" xfId="0" applyFont="1" applyBorder="1" applyAlignment="1">
      <alignment horizontal="center" vertical="top"/>
    </xf>
    <xf numFmtId="0" fontId="6" fillId="0" borderId="13" xfId="0" applyNumberFormat="1" applyFont="1" applyBorder="1" applyAlignment="1">
      <alignment horizontal="justify" vertical="top"/>
    </xf>
    <xf numFmtId="0" fontId="3" fillId="16" borderId="0" xfId="0" applyFont="1" applyFill="1" applyAlignment="1">
      <alignment horizontal="left" vertical="top"/>
    </xf>
    <xf numFmtId="0" fontId="0" fillId="16" borderId="0" xfId="0" applyFill="1" applyAlignment="1">
      <alignment horizontal="center" vertical="top"/>
    </xf>
    <xf numFmtId="0" fontId="3" fillId="17" borderId="13" xfId="0" applyFont="1" applyFill="1" applyBorder="1" applyAlignment="1">
      <alignment horizontal="center" vertical="top"/>
    </xf>
    <xf numFmtId="0" fontId="3" fillId="19" borderId="13" xfId="0" applyFont="1" applyFill="1" applyBorder="1" applyAlignment="1">
      <alignment horizontal="center" vertical="top"/>
    </xf>
    <xf numFmtId="0" fontId="3" fillId="18" borderId="13" xfId="0" applyFont="1" applyFill="1" applyBorder="1" applyAlignment="1">
      <alignment horizontal="center" vertical="top"/>
    </xf>
    <xf numFmtId="0" fontId="11" fillId="0" borderId="13" xfId="0" applyFont="1" applyBorder="1" applyAlignment="1">
      <alignment horizontal="center" vertical="top"/>
    </xf>
    <xf numFmtId="0" fontId="0" fillId="0" borderId="0" xfId="0" applyAlignment="1">
      <alignment wrapText="1"/>
    </xf>
    <xf numFmtId="0" fontId="3" fillId="0" borderId="0" xfId="0" applyFont="1"/>
    <xf numFmtId="0" fontId="3" fillId="0" borderId="2" xfId="0" applyFont="1" applyBorder="1"/>
    <xf numFmtId="0" fontId="5" fillId="5" borderId="23" xfId="1" applyFont="1" applyFill="1" applyBorder="1" applyAlignment="1">
      <alignment horizontal="center" vertical="center"/>
    </xf>
    <xf numFmtId="0" fontId="5" fillId="5" borderId="24" xfId="1" applyFont="1" applyFill="1" applyBorder="1" applyAlignment="1">
      <alignment horizontal="center" vertical="center"/>
    </xf>
    <xf numFmtId="0" fontId="5" fillId="5" borderId="13" xfId="1" applyFont="1" applyFill="1" applyBorder="1" applyAlignment="1">
      <alignment horizontal="center" vertical="center"/>
    </xf>
    <xf numFmtId="0" fontId="5" fillId="5" borderId="25" xfId="1" applyFont="1" applyFill="1" applyBorder="1" applyAlignment="1">
      <alignment horizontal="center" vertical="center"/>
    </xf>
    <xf numFmtId="0" fontId="5" fillId="5" borderId="26" xfId="1" applyFont="1" applyFill="1" applyBorder="1" applyAlignment="1">
      <alignment horizontal="center" vertical="center"/>
    </xf>
    <xf numFmtId="0" fontId="5" fillId="5" borderId="27" xfId="1" applyFont="1" applyFill="1" applyBorder="1" applyAlignment="1">
      <alignment horizontal="center" vertical="center"/>
    </xf>
    <xf numFmtId="0" fontId="5" fillId="5" borderId="28" xfId="1" applyFont="1" applyFill="1" applyBorder="1" applyAlignment="1">
      <alignment horizontal="center" vertical="center"/>
    </xf>
    <xf numFmtId="0" fontId="5" fillId="5" borderId="29" xfId="1" applyFont="1" applyFill="1" applyBorder="1" applyAlignment="1">
      <alignment horizontal="center" vertical="center"/>
    </xf>
    <xf numFmtId="0" fontId="5" fillId="6" borderId="13" xfId="0" applyFont="1" applyFill="1" applyBorder="1" applyAlignment="1">
      <alignment horizontal="center" vertical="center"/>
    </xf>
    <xf numFmtId="0" fontId="5" fillId="6" borderId="25" xfId="0" applyFont="1" applyFill="1" applyBorder="1" applyAlignment="1">
      <alignment horizontal="center" vertical="center"/>
    </xf>
    <xf numFmtId="0" fontId="5" fillId="6" borderId="26" xfId="0" applyFont="1" applyFill="1" applyBorder="1" applyAlignment="1">
      <alignment horizontal="center" vertical="center"/>
    </xf>
    <xf numFmtId="0" fontId="5" fillId="6" borderId="27" xfId="0" applyFont="1" applyFill="1" applyBorder="1" applyAlignment="1">
      <alignment horizontal="center" vertical="center"/>
    </xf>
    <xf numFmtId="0" fontId="5" fillId="6" borderId="30" xfId="0" applyFont="1" applyFill="1" applyBorder="1" applyAlignment="1">
      <alignment horizontal="center" vertical="center"/>
    </xf>
    <xf numFmtId="0" fontId="5" fillId="6" borderId="31" xfId="0" applyFont="1" applyFill="1" applyBorder="1" applyAlignment="1">
      <alignment horizontal="center" vertical="center"/>
    </xf>
    <xf numFmtId="0" fontId="5" fillId="6" borderId="28" xfId="0" applyFont="1" applyFill="1" applyBorder="1" applyAlignment="1">
      <alignment horizontal="center" vertical="center" wrapText="1"/>
    </xf>
    <xf numFmtId="0" fontId="5" fillId="6" borderId="4" xfId="0" applyFont="1" applyFill="1" applyBorder="1" applyAlignment="1">
      <alignment horizontal="center" vertical="center"/>
    </xf>
    <xf numFmtId="0" fontId="5" fillId="6" borderId="28" xfId="0" applyFont="1" applyFill="1" applyBorder="1" applyAlignment="1">
      <alignment horizontal="center" vertical="center"/>
    </xf>
    <xf numFmtId="0" fontId="5" fillId="6" borderId="8" xfId="0" applyFont="1" applyFill="1" applyBorder="1" applyAlignment="1">
      <alignment horizontal="center" vertical="center"/>
    </xf>
    <xf numFmtId="0" fontId="5" fillId="6" borderId="32" xfId="0" applyFont="1" applyFill="1" applyBorder="1" applyAlignment="1">
      <alignment horizontal="center" vertical="center"/>
    </xf>
    <xf numFmtId="0" fontId="5" fillId="6" borderId="33" xfId="0" applyFont="1" applyFill="1" applyBorder="1" applyAlignment="1">
      <alignment horizontal="center" vertical="center"/>
    </xf>
    <xf numFmtId="0" fontId="5" fillId="6" borderId="34" xfId="0" applyFont="1" applyFill="1" applyBorder="1" applyAlignment="1">
      <alignment horizontal="center" vertical="center"/>
    </xf>
    <xf numFmtId="0" fontId="5" fillId="6" borderId="35" xfId="0" applyFont="1" applyFill="1" applyBorder="1" applyAlignment="1">
      <alignment horizontal="center" vertical="center"/>
    </xf>
    <xf numFmtId="0" fontId="5" fillId="8" borderId="23" xfId="0" applyFont="1" applyFill="1" applyBorder="1" applyAlignment="1">
      <alignment horizontal="center" vertical="center"/>
    </xf>
    <xf numFmtId="0" fontId="5" fillId="8" borderId="24"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31" xfId="0" applyFont="1" applyFill="1" applyBorder="1" applyAlignment="1">
      <alignment horizontal="center" vertical="center"/>
    </xf>
    <xf numFmtId="0" fontId="14" fillId="0" borderId="0" xfId="0" applyFont="1" applyBorder="1" applyAlignment="1">
      <alignment horizontal="left"/>
    </xf>
    <xf numFmtId="0" fontId="5" fillId="0" borderId="0" xfId="0" applyFont="1" applyBorder="1"/>
    <xf numFmtId="0" fontId="0" fillId="0" borderId="0" xfId="0" applyBorder="1"/>
    <xf numFmtId="0" fontId="15" fillId="0" borderId="0" xfId="0" applyFont="1" applyBorder="1" applyAlignment="1">
      <alignment horizontal="left"/>
    </xf>
    <xf numFmtId="0" fontId="5" fillId="9" borderId="0" xfId="0" applyFont="1" applyFill="1" applyBorder="1"/>
    <xf numFmtId="0" fontId="7" fillId="10" borderId="13" xfId="0" applyFont="1" applyFill="1" applyBorder="1" applyAlignment="1">
      <alignment horizontal="left" vertical="top" wrapText="1"/>
    </xf>
    <xf numFmtId="0" fontId="7" fillId="11" borderId="13" xfId="0" applyFont="1" applyFill="1" applyBorder="1" applyAlignment="1">
      <alignment horizontal="left" vertical="top" wrapText="1"/>
    </xf>
    <xf numFmtId="0" fontId="7" fillId="12" borderId="13" xfId="0" applyFont="1" applyFill="1" applyBorder="1" applyAlignment="1">
      <alignment horizontal="left" vertical="top" wrapText="1"/>
    </xf>
    <xf numFmtId="0" fontId="8" fillId="12" borderId="13" xfId="0" applyFont="1" applyFill="1" applyBorder="1" applyAlignment="1">
      <alignment horizontal="left" vertical="top" wrapText="1"/>
    </xf>
    <xf numFmtId="0" fontId="8" fillId="13" borderId="13" xfId="0" applyFont="1" applyFill="1" applyBorder="1" applyAlignment="1">
      <alignment horizontal="left" vertical="top" wrapText="1"/>
    </xf>
    <xf numFmtId="0" fontId="7" fillId="13" borderId="13" xfId="0" applyFont="1" applyFill="1" applyBorder="1" applyAlignment="1">
      <alignment horizontal="left" vertical="top" wrapText="1"/>
    </xf>
    <xf numFmtId="0" fontId="7" fillId="14" borderId="13" xfId="0" applyFont="1" applyFill="1" applyBorder="1" applyAlignment="1">
      <alignment horizontal="left" vertical="top" wrapText="1"/>
    </xf>
    <xf numFmtId="0" fontId="8" fillId="14" borderId="13" xfId="0" applyFont="1" applyFill="1" applyBorder="1" applyAlignment="1">
      <alignment horizontal="left" vertical="top" wrapText="1"/>
    </xf>
    <xf numFmtId="0" fontId="8" fillId="10" borderId="13" xfId="0" applyFont="1" applyFill="1" applyBorder="1" applyAlignment="1">
      <alignment horizontal="left" vertical="top" wrapText="1"/>
    </xf>
    <xf numFmtId="0" fontId="7" fillId="15" borderId="13" xfId="0" applyFont="1" applyFill="1" applyBorder="1" applyAlignment="1">
      <alignment horizontal="left" vertical="top" wrapText="1"/>
    </xf>
    <xf numFmtId="0" fontId="0" fillId="0" borderId="0" xfId="0" applyAlignment="1">
      <alignment horizontal="left" vertical="top" wrapText="1"/>
    </xf>
    <xf numFmtId="0" fontId="6" fillId="0" borderId="13" xfId="0" applyFont="1" applyBorder="1" applyAlignment="1">
      <alignment horizontal="left" vertical="top" wrapText="1"/>
    </xf>
    <xf numFmtId="0" fontId="5" fillId="5" borderId="8" xfId="1" applyFont="1" applyFill="1" applyBorder="1" applyAlignment="1">
      <alignment horizontal="center" vertical="center"/>
    </xf>
    <xf numFmtId="0" fontId="5" fillId="5" borderId="6" xfId="1" applyFont="1" applyFill="1" applyBorder="1" applyAlignment="1">
      <alignment horizontal="center" vertical="center"/>
    </xf>
    <xf numFmtId="0" fontId="5" fillId="7" borderId="13" xfId="0" applyFont="1" applyFill="1" applyBorder="1" applyAlignment="1">
      <alignment horizontal="center" vertical="center"/>
    </xf>
    <xf numFmtId="0" fontId="5" fillId="8" borderId="30" xfId="0" applyFont="1" applyFill="1" applyBorder="1" applyAlignment="1">
      <alignment horizontal="center" vertical="center"/>
    </xf>
    <xf numFmtId="0" fontId="4" fillId="4" borderId="29" xfId="2" applyFont="1" applyFill="1" applyBorder="1" applyAlignment="1">
      <alignment vertical="center"/>
    </xf>
    <xf numFmtId="0" fontId="5" fillId="8" borderId="25" xfId="0" applyFont="1" applyFill="1" applyBorder="1" applyAlignment="1">
      <alignment horizontal="center" vertical="center"/>
    </xf>
    <xf numFmtId="0" fontId="5" fillId="8" borderId="34" xfId="0" applyFont="1" applyFill="1" applyBorder="1" applyAlignment="1">
      <alignment horizontal="center" vertical="center"/>
    </xf>
    <xf numFmtId="0" fontId="5" fillId="8" borderId="35" xfId="0" applyFont="1" applyFill="1" applyBorder="1" applyAlignment="1">
      <alignment horizontal="center" vertical="center"/>
    </xf>
    <xf numFmtId="0" fontId="5" fillId="7" borderId="23" xfId="0" applyFont="1" applyFill="1" applyBorder="1" applyAlignment="1">
      <alignment horizontal="center" vertical="center"/>
    </xf>
    <xf numFmtId="0" fontId="5" fillId="7" borderId="34" xfId="0" applyFont="1" applyFill="1" applyBorder="1" applyAlignment="1">
      <alignment horizontal="center" vertical="center"/>
    </xf>
    <xf numFmtId="0" fontId="5" fillId="7" borderId="35" xfId="0" applyFont="1" applyFill="1" applyBorder="1" applyAlignment="1">
      <alignment horizontal="center" vertical="center"/>
    </xf>
    <xf numFmtId="0" fontId="5" fillId="6" borderId="23" xfId="0" applyFont="1" applyFill="1" applyBorder="1" applyAlignment="1">
      <alignment horizontal="center" vertical="center"/>
    </xf>
    <xf numFmtId="0" fontId="5" fillId="6" borderId="24" xfId="0" applyFont="1" applyFill="1" applyBorder="1" applyAlignment="1">
      <alignment horizontal="center" vertical="center"/>
    </xf>
    <xf numFmtId="0" fontId="5" fillId="7" borderId="30" xfId="0" applyFont="1" applyFill="1" applyBorder="1" applyAlignment="1">
      <alignment horizontal="center" vertical="center"/>
    </xf>
    <xf numFmtId="0" fontId="5" fillId="7" borderId="26" xfId="0" applyFont="1" applyFill="1" applyBorder="1" applyAlignment="1">
      <alignment horizontal="center" vertical="center"/>
    </xf>
    <xf numFmtId="0" fontId="5" fillId="7" borderId="27" xfId="0" applyFont="1" applyFill="1" applyBorder="1" applyAlignment="1">
      <alignment horizontal="center" vertical="center"/>
    </xf>
    <xf numFmtId="0" fontId="5" fillId="8" borderId="26" xfId="0" applyFont="1" applyFill="1" applyBorder="1" applyAlignment="1">
      <alignment horizontal="center" vertical="center"/>
    </xf>
    <xf numFmtId="0" fontId="5" fillId="8" borderId="27" xfId="0" applyFont="1" applyFill="1" applyBorder="1" applyAlignment="1">
      <alignment horizontal="center" vertical="center"/>
    </xf>
    <xf numFmtId="0" fontId="3" fillId="16" borderId="2" xfId="0" applyFont="1" applyFill="1" applyBorder="1" applyAlignment="1">
      <alignment horizontal="center"/>
    </xf>
    <xf numFmtId="0" fontId="11" fillId="20" borderId="2" xfId="0" applyFont="1" applyFill="1" applyBorder="1" applyAlignment="1">
      <alignment horizontal="center"/>
    </xf>
    <xf numFmtId="0" fontId="4" fillId="4" borderId="15" xfId="2" applyFont="1" applyFill="1" applyBorder="1" applyAlignment="1">
      <alignment vertical="center"/>
    </xf>
    <xf numFmtId="0" fontId="11" fillId="0" borderId="14" xfId="2" applyFont="1" applyFill="1" applyBorder="1" applyAlignment="1">
      <alignment horizontal="center" vertical="center"/>
    </xf>
    <xf numFmtId="0" fontId="11" fillId="0" borderId="2" xfId="2" applyFont="1" applyFill="1" applyBorder="1" applyAlignment="1">
      <alignment horizontal="center" vertical="center"/>
    </xf>
    <xf numFmtId="0" fontId="17" fillId="21" borderId="2" xfId="0" applyFont="1" applyFill="1" applyBorder="1" applyAlignment="1">
      <alignment horizontal="center"/>
    </xf>
    <xf numFmtId="0" fontId="17" fillId="22" borderId="2" xfId="0" applyFont="1" applyFill="1" applyBorder="1" applyAlignment="1">
      <alignment horizontal="center"/>
    </xf>
    <xf numFmtId="0" fontId="0" fillId="25" borderId="13" xfId="0" applyFont="1" applyFill="1" applyBorder="1" applyAlignment="1">
      <alignment horizontal="justify" vertical="top" wrapText="1"/>
    </xf>
    <xf numFmtId="0" fontId="0" fillId="25" borderId="13" xfId="0" applyFont="1" applyFill="1" applyBorder="1"/>
    <xf numFmtId="0" fontId="0" fillId="17" borderId="13" xfId="0" applyFont="1" applyFill="1" applyBorder="1"/>
    <xf numFmtId="0" fontId="5" fillId="9" borderId="0" xfId="0" applyFont="1" applyFill="1" applyAlignment="1">
      <alignment wrapText="1"/>
    </xf>
    <xf numFmtId="0" fontId="5" fillId="0" borderId="0" xfId="0" applyFont="1" applyAlignment="1">
      <alignment wrapText="1"/>
    </xf>
    <xf numFmtId="0" fontId="4" fillId="4" borderId="43" xfId="0" applyFont="1" applyFill="1" applyBorder="1" applyAlignment="1">
      <alignment horizontal="right"/>
    </xf>
    <xf numFmtId="0" fontId="0" fillId="23" borderId="44" xfId="0" applyFill="1" applyBorder="1"/>
    <xf numFmtId="0" fontId="11" fillId="4" borderId="14" xfId="0" applyFont="1" applyFill="1" applyBorder="1" applyAlignment="1">
      <alignment horizontal="center"/>
    </xf>
    <xf numFmtId="0" fontId="16" fillId="4" borderId="42" xfId="0" applyFont="1" applyFill="1" applyBorder="1" applyAlignment="1">
      <alignment horizontal="center"/>
    </xf>
    <xf numFmtId="0" fontId="3" fillId="0" borderId="21" xfId="0" applyFont="1" applyBorder="1" applyAlignment="1"/>
    <xf numFmtId="0" fontId="19" fillId="7" borderId="24" xfId="0" applyFont="1" applyFill="1" applyBorder="1" applyAlignment="1">
      <alignment horizontal="center" vertical="center"/>
    </xf>
    <xf numFmtId="0" fontId="19" fillId="7" borderId="25" xfId="0" applyFont="1" applyFill="1" applyBorder="1" applyAlignment="1">
      <alignment horizontal="center" vertical="center"/>
    </xf>
    <xf numFmtId="0" fontId="19" fillId="7" borderId="31" xfId="0" applyFont="1" applyFill="1" applyBorder="1" applyAlignment="1">
      <alignment horizontal="center" vertical="center"/>
    </xf>
    <xf numFmtId="0" fontId="3" fillId="0" borderId="13" xfId="0" applyFont="1" applyBorder="1" applyAlignment="1">
      <alignment vertical="center"/>
    </xf>
    <xf numFmtId="0" fontId="0" fillId="16" borderId="13" xfId="0" applyFill="1" applyBorder="1" applyAlignment="1">
      <alignment vertical="center" wrapText="1"/>
    </xf>
    <xf numFmtId="0" fontId="5" fillId="16" borderId="13" xfId="0" applyFont="1" applyFill="1" applyBorder="1" applyAlignment="1">
      <alignment vertical="center" wrapText="1"/>
    </xf>
    <xf numFmtId="0" fontId="20" fillId="10" borderId="13" xfId="0" applyFont="1" applyFill="1" applyBorder="1" applyAlignment="1">
      <alignment horizontal="left" vertical="top"/>
    </xf>
    <xf numFmtId="0" fontId="0" fillId="0" borderId="0" xfId="0" applyAlignment="1"/>
    <xf numFmtId="0" fontId="0" fillId="0" borderId="0" xfId="0" applyAlignment="1">
      <alignment horizontal="center" vertical="center"/>
    </xf>
    <xf numFmtId="0" fontId="3" fillId="18" borderId="12" xfId="0" applyFont="1" applyFill="1" applyBorder="1" applyAlignment="1">
      <alignment horizontal="center" vertical="top"/>
    </xf>
    <xf numFmtId="0" fontId="0" fillId="18" borderId="12" xfId="0" applyFill="1" applyBorder="1" applyAlignment="1">
      <alignment horizontal="center" vertical="top"/>
    </xf>
    <xf numFmtId="0" fontId="3" fillId="16" borderId="13" xfId="0" applyFont="1" applyFill="1" applyBorder="1" applyAlignment="1">
      <alignment vertical="center" wrapText="1"/>
    </xf>
    <xf numFmtId="0" fontId="3" fillId="16" borderId="13" xfId="0" applyFont="1" applyFill="1" applyBorder="1" applyAlignment="1">
      <alignment vertical="center"/>
    </xf>
    <xf numFmtId="0" fontId="0" fillId="16" borderId="32" xfId="0" applyFill="1" applyBorder="1" applyAlignment="1">
      <alignment vertical="center"/>
    </xf>
    <xf numFmtId="0" fontId="3" fillId="0" borderId="32" xfId="0" applyFont="1" applyBorder="1" applyAlignment="1">
      <alignment vertical="center"/>
    </xf>
    <xf numFmtId="0" fontId="4" fillId="16" borderId="21" xfId="0" applyFont="1" applyFill="1" applyBorder="1" applyAlignment="1"/>
    <xf numFmtId="0" fontId="3" fillId="16" borderId="2" xfId="0" applyFont="1" applyFill="1" applyBorder="1"/>
    <xf numFmtId="0" fontId="5" fillId="8" borderId="10" xfId="0" applyFont="1" applyFill="1" applyBorder="1" applyAlignment="1">
      <alignment horizontal="left" vertical="top" wrapText="1"/>
    </xf>
    <xf numFmtId="0" fontId="5" fillId="8" borderId="9" xfId="0" applyFont="1" applyFill="1" applyBorder="1" applyAlignment="1">
      <alignment horizontal="left" vertical="top" wrapText="1"/>
    </xf>
    <xf numFmtId="0" fontId="4" fillId="8" borderId="10" xfId="0" applyFont="1" applyFill="1" applyBorder="1" applyAlignment="1">
      <alignment horizontal="center" vertical="center"/>
    </xf>
    <xf numFmtId="0" fontId="4" fillId="8" borderId="9" xfId="0" applyFont="1" applyFill="1" applyBorder="1" applyAlignment="1">
      <alignment horizontal="center" vertical="center"/>
    </xf>
    <xf numFmtId="0" fontId="5" fillId="8" borderId="6" xfId="0" applyFont="1" applyFill="1" applyBorder="1" applyAlignment="1">
      <alignment horizontal="left" vertical="top" wrapText="1"/>
    </xf>
    <xf numFmtId="0" fontId="4" fillId="8" borderId="6" xfId="0" applyFont="1" applyFill="1" applyBorder="1" applyAlignment="1">
      <alignment horizontal="center" vertical="center"/>
    </xf>
    <xf numFmtId="0" fontId="5" fillId="8" borderId="3" xfId="0" applyFont="1" applyFill="1" applyBorder="1" applyAlignment="1">
      <alignment horizontal="left" vertical="top" wrapText="1"/>
    </xf>
    <xf numFmtId="0" fontId="5" fillId="8" borderId="7" xfId="0" applyFont="1" applyFill="1" applyBorder="1" applyAlignment="1">
      <alignment horizontal="left" vertical="top" wrapText="1"/>
    </xf>
    <xf numFmtId="0" fontId="5" fillId="8" borderId="5" xfId="0" applyFont="1" applyFill="1" applyBorder="1" applyAlignment="1">
      <alignment horizontal="left" vertical="top" wrapText="1"/>
    </xf>
    <xf numFmtId="0" fontId="5" fillId="7" borderId="4" xfId="0" applyFont="1" applyFill="1" applyBorder="1" applyAlignment="1">
      <alignment horizontal="left" vertical="top" wrapText="1"/>
    </xf>
    <xf numFmtId="0" fontId="5" fillId="7" borderId="8" xfId="0" applyFont="1" applyFill="1" applyBorder="1" applyAlignment="1">
      <alignment horizontal="left" vertical="top" wrapText="1"/>
    </xf>
    <xf numFmtId="0" fontId="5" fillId="7" borderId="9" xfId="0" applyFont="1" applyFill="1" applyBorder="1" applyAlignment="1">
      <alignment horizontal="left" vertical="top" wrapText="1"/>
    </xf>
    <xf numFmtId="0" fontId="4" fillId="7" borderId="4" xfId="0" applyFont="1" applyFill="1" applyBorder="1" applyAlignment="1">
      <alignment horizontal="center" vertical="center"/>
    </xf>
    <xf numFmtId="0" fontId="4" fillId="7" borderId="8" xfId="0" applyFont="1" applyFill="1" applyBorder="1" applyAlignment="1">
      <alignment horizontal="center" vertical="center"/>
    </xf>
    <xf numFmtId="0" fontId="4" fillId="7" borderId="9" xfId="0" applyFont="1" applyFill="1" applyBorder="1" applyAlignment="1">
      <alignment horizontal="center" vertical="center"/>
    </xf>
    <xf numFmtId="0" fontId="5" fillId="7" borderId="10" xfId="0" applyFont="1" applyFill="1" applyBorder="1" applyAlignment="1">
      <alignment horizontal="left" vertical="top" wrapText="1"/>
    </xf>
    <xf numFmtId="0" fontId="5" fillId="7" borderId="6" xfId="0" applyFont="1" applyFill="1" applyBorder="1" applyAlignment="1">
      <alignment horizontal="left" vertical="top" wrapText="1"/>
    </xf>
    <xf numFmtId="0" fontId="4" fillId="7" borderId="10" xfId="0" applyFont="1" applyFill="1" applyBorder="1" applyAlignment="1">
      <alignment horizontal="center" vertical="center"/>
    </xf>
    <xf numFmtId="0" fontId="4" fillId="7" borderId="6" xfId="0" applyFont="1" applyFill="1" applyBorder="1" applyAlignment="1">
      <alignment horizontal="center" vertical="center"/>
    </xf>
    <xf numFmtId="0" fontId="5" fillId="8" borderId="4" xfId="0" applyFont="1" applyFill="1" applyBorder="1" applyAlignment="1">
      <alignment horizontal="left" vertical="top" wrapText="1"/>
    </xf>
    <xf numFmtId="0" fontId="5" fillId="8" borderId="8" xfId="0" applyFont="1" applyFill="1" applyBorder="1" applyAlignment="1">
      <alignment horizontal="left" vertical="top" wrapText="1"/>
    </xf>
    <xf numFmtId="0" fontId="4" fillId="8" borderId="4" xfId="0" applyFont="1" applyFill="1" applyBorder="1" applyAlignment="1">
      <alignment horizontal="center" vertical="center"/>
    </xf>
    <xf numFmtId="0" fontId="4" fillId="8" borderId="8" xfId="0" applyFont="1" applyFill="1" applyBorder="1" applyAlignment="1">
      <alignment horizontal="center" vertical="center"/>
    </xf>
    <xf numFmtId="0" fontId="5" fillId="7" borderId="3" xfId="0" applyFont="1" applyFill="1" applyBorder="1" applyAlignment="1">
      <alignment horizontal="left" vertical="top" wrapText="1"/>
    </xf>
    <xf numFmtId="0" fontId="5" fillId="7" borderId="7" xfId="0" applyFont="1" applyFill="1" applyBorder="1" applyAlignment="1">
      <alignment horizontal="left" vertical="top" wrapText="1"/>
    </xf>
    <xf numFmtId="0" fontId="5" fillId="7" borderId="5" xfId="0" applyFont="1" applyFill="1" applyBorder="1" applyAlignment="1">
      <alignment horizontal="left" vertical="top" wrapText="1"/>
    </xf>
    <xf numFmtId="0" fontId="5" fillId="0" borderId="37" xfId="0" applyFont="1" applyFill="1" applyBorder="1" applyAlignment="1">
      <alignment horizontal="center" vertical="center"/>
    </xf>
    <xf numFmtId="0" fontId="5" fillId="0" borderId="38" xfId="0" applyFont="1" applyFill="1" applyBorder="1" applyAlignment="1">
      <alignment horizontal="center" vertical="center"/>
    </xf>
    <xf numFmtId="0" fontId="5" fillId="0" borderId="39" xfId="0" applyFont="1" applyFill="1" applyBorder="1" applyAlignment="1">
      <alignment horizontal="center" vertical="center"/>
    </xf>
    <xf numFmtId="0" fontId="5" fillId="0" borderId="40" xfId="0" applyFont="1" applyFill="1" applyBorder="1" applyAlignment="1">
      <alignment horizontal="center" vertical="center"/>
    </xf>
    <xf numFmtId="0" fontId="5" fillId="0" borderId="36" xfId="0" applyFont="1" applyFill="1" applyBorder="1" applyAlignment="1">
      <alignment horizontal="center" vertical="center"/>
    </xf>
    <xf numFmtId="0" fontId="5" fillId="6" borderId="4" xfId="0" applyFont="1" applyFill="1" applyBorder="1" applyAlignment="1">
      <alignment horizontal="left" vertical="top" wrapText="1"/>
    </xf>
    <xf numFmtId="0" fontId="5" fillId="6" borderId="8" xfId="0" applyFont="1" applyFill="1" applyBorder="1" applyAlignment="1">
      <alignment horizontal="left" vertical="top" wrapText="1"/>
    </xf>
    <xf numFmtId="0" fontId="5" fillId="6" borderId="9" xfId="0" applyFont="1" applyFill="1" applyBorder="1" applyAlignment="1">
      <alignment horizontal="left" vertical="top" wrapText="1"/>
    </xf>
    <xf numFmtId="0" fontId="4" fillId="6" borderId="4" xfId="0" applyFont="1" applyFill="1" applyBorder="1" applyAlignment="1">
      <alignment horizontal="center" vertical="center"/>
    </xf>
    <xf numFmtId="0" fontId="4" fillId="6" borderId="8" xfId="0" applyFont="1" applyFill="1" applyBorder="1" applyAlignment="1">
      <alignment horizontal="center" vertical="center"/>
    </xf>
    <xf numFmtId="0" fontId="4" fillId="6" borderId="9" xfId="0" applyFont="1" applyFill="1" applyBorder="1" applyAlignment="1">
      <alignment horizontal="center" vertical="center"/>
    </xf>
    <xf numFmtId="0" fontId="5" fillId="6" borderId="3" xfId="0" applyFont="1" applyFill="1" applyBorder="1" applyAlignment="1">
      <alignment horizontal="left" vertical="top" wrapText="1"/>
    </xf>
    <xf numFmtId="0" fontId="5" fillId="6" borderId="7" xfId="0" applyFont="1" applyFill="1" applyBorder="1" applyAlignment="1">
      <alignment horizontal="left" vertical="top" wrapText="1"/>
    </xf>
    <xf numFmtId="0" fontId="5" fillId="6" borderId="5" xfId="0" applyFont="1" applyFill="1" applyBorder="1" applyAlignment="1">
      <alignment horizontal="left" vertical="top" wrapText="1"/>
    </xf>
    <xf numFmtId="0" fontId="5" fillId="5" borderId="3" xfId="1" applyFont="1" applyFill="1" applyBorder="1" applyAlignment="1">
      <alignment horizontal="left" vertical="top" wrapText="1"/>
    </xf>
    <xf numFmtId="0" fontId="5" fillId="5" borderId="7" xfId="1" applyFont="1" applyFill="1" applyBorder="1" applyAlignment="1">
      <alignment horizontal="left" vertical="top" wrapText="1"/>
    </xf>
    <xf numFmtId="0" fontId="5" fillId="5" borderId="5" xfId="1" applyFont="1" applyFill="1" applyBorder="1" applyAlignment="1">
      <alignment horizontal="left" vertical="top" wrapText="1"/>
    </xf>
    <xf numFmtId="0" fontId="5" fillId="0" borderId="37" xfId="1" applyFont="1" applyFill="1" applyBorder="1" applyAlignment="1">
      <alignment horizontal="center" vertical="center"/>
    </xf>
    <xf numFmtId="0" fontId="5" fillId="0" borderId="38" xfId="1" applyFont="1" applyFill="1" applyBorder="1" applyAlignment="1">
      <alignment horizontal="center" vertical="center"/>
    </xf>
    <xf numFmtId="0" fontId="5" fillId="0" borderId="39" xfId="1" applyFont="1" applyFill="1" applyBorder="1" applyAlignment="1">
      <alignment horizontal="center" vertical="center"/>
    </xf>
    <xf numFmtId="0" fontId="5" fillId="0" borderId="40" xfId="1" applyFont="1" applyFill="1" applyBorder="1" applyAlignment="1">
      <alignment horizontal="center" vertical="center"/>
    </xf>
    <xf numFmtId="0" fontId="5" fillId="0" borderId="36" xfId="1" applyFont="1" applyFill="1" applyBorder="1" applyAlignment="1">
      <alignment horizontal="center" vertical="center"/>
    </xf>
    <xf numFmtId="0" fontId="5" fillId="6" borderId="10" xfId="0" applyFont="1" applyFill="1" applyBorder="1" applyAlignment="1">
      <alignment horizontal="left" vertical="top" wrapText="1"/>
    </xf>
    <xf numFmtId="0" fontId="4" fillId="6" borderId="10" xfId="0" applyFont="1" applyFill="1" applyBorder="1" applyAlignment="1">
      <alignment horizontal="center" vertical="center"/>
    </xf>
    <xf numFmtId="0" fontId="5" fillId="6" borderId="6" xfId="0" applyFont="1" applyFill="1" applyBorder="1" applyAlignment="1">
      <alignment horizontal="left" vertical="top" wrapText="1"/>
    </xf>
    <xf numFmtId="0" fontId="4" fillId="6" borderId="10"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4" fillId="6" borderId="6" xfId="0" applyFont="1" applyFill="1" applyBorder="1" applyAlignment="1">
      <alignment horizontal="center" vertical="center" wrapText="1"/>
    </xf>
    <xf numFmtId="0" fontId="5" fillId="5" borderId="4" xfId="1" applyFont="1" applyFill="1" applyBorder="1" applyAlignment="1">
      <alignment horizontal="left" vertical="top" wrapText="1"/>
    </xf>
    <xf numFmtId="0" fontId="5" fillId="5" borderId="8" xfId="1" applyFont="1" applyFill="1" applyBorder="1" applyAlignment="1">
      <alignment horizontal="left" vertical="top" wrapText="1"/>
    </xf>
    <xf numFmtId="0" fontId="5" fillId="5" borderId="9" xfId="1" applyFont="1" applyFill="1" applyBorder="1" applyAlignment="1">
      <alignment horizontal="left" vertical="top" wrapText="1"/>
    </xf>
    <xf numFmtId="0" fontId="4" fillId="5" borderId="4" xfId="1" applyFont="1" applyFill="1" applyBorder="1" applyAlignment="1">
      <alignment horizontal="center" vertical="center"/>
    </xf>
    <xf numFmtId="0" fontId="4" fillId="5" borderId="8" xfId="1" applyFont="1" applyFill="1" applyBorder="1" applyAlignment="1">
      <alignment horizontal="center" vertical="center"/>
    </xf>
    <xf numFmtId="0" fontId="4" fillId="5" borderId="9" xfId="1" applyFont="1" applyFill="1" applyBorder="1" applyAlignment="1">
      <alignment horizontal="center" vertical="center"/>
    </xf>
    <xf numFmtId="0" fontId="5" fillId="5" borderId="10" xfId="1" applyFont="1" applyFill="1" applyBorder="1" applyAlignment="1">
      <alignment horizontal="left" vertical="top" wrapText="1"/>
    </xf>
    <xf numFmtId="0" fontId="5" fillId="5" borderId="6" xfId="1" applyFont="1" applyFill="1" applyBorder="1" applyAlignment="1">
      <alignment horizontal="left" vertical="top" wrapText="1"/>
    </xf>
    <xf numFmtId="0" fontId="4" fillId="4" borderId="4" xfId="2" applyFont="1" applyFill="1" applyBorder="1" applyAlignment="1">
      <alignment horizontal="center" vertical="center"/>
    </xf>
    <xf numFmtId="0" fontId="4" fillId="4" borderId="6" xfId="2" applyFont="1" applyFill="1" applyBorder="1" applyAlignment="1">
      <alignment horizontal="center" vertical="center"/>
    </xf>
    <xf numFmtId="0" fontId="4" fillId="4" borderId="3" xfId="2" applyFont="1" applyFill="1" applyBorder="1" applyAlignment="1">
      <alignment horizontal="center" vertical="center" wrapText="1"/>
    </xf>
    <xf numFmtId="0" fontId="4" fillId="4" borderId="5" xfId="2" applyFont="1" applyFill="1" applyBorder="1" applyAlignment="1">
      <alignment horizontal="center" vertical="center" wrapText="1"/>
    </xf>
    <xf numFmtId="0" fontId="4" fillId="16" borderId="37" xfId="2" applyFont="1" applyFill="1" applyBorder="1" applyAlignment="1">
      <alignment horizontal="center" vertical="center"/>
    </xf>
    <xf numFmtId="0" fontId="4" fillId="16" borderId="36" xfId="2" applyFont="1" applyFill="1" applyBorder="1" applyAlignment="1">
      <alignment horizontal="center" vertical="center"/>
    </xf>
    <xf numFmtId="0" fontId="5" fillId="5" borderId="37" xfId="1" applyFont="1" applyFill="1" applyBorder="1" applyAlignment="1">
      <alignment horizontal="center" vertical="center"/>
    </xf>
    <xf numFmtId="0" fontId="5" fillId="5" borderId="38" xfId="1" applyFont="1" applyFill="1" applyBorder="1" applyAlignment="1">
      <alignment horizontal="center" vertical="center"/>
    </xf>
    <xf numFmtId="0" fontId="5" fillId="5" borderId="39" xfId="1" applyFont="1" applyFill="1" applyBorder="1" applyAlignment="1">
      <alignment horizontal="center" vertical="center"/>
    </xf>
    <xf numFmtId="0" fontId="5" fillId="5" borderId="40" xfId="1" applyFont="1" applyFill="1" applyBorder="1" applyAlignment="1">
      <alignment horizontal="center" vertical="center"/>
    </xf>
    <xf numFmtId="0" fontId="5" fillId="5" borderId="36" xfId="1" applyFont="1" applyFill="1" applyBorder="1" applyAlignment="1">
      <alignment horizontal="center" vertical="center"/>
    </xf>
    <xf numFmtId="0" fontId="4" fillId="4" borderId="37" xfId="2" applyFont="1" applyFill="1" applyBorder="1" applyAlignment="1">
      <alignment horizontal="center" vertical="center"/>
    </xf>
    <xf numFmtId="0" fontId="4" fillId="4" borderId="36" xfId="2" applyFont="1" applyFill="1" applyBorder="1" applyAlignment="1">
      <alignment horizontal="center" vertical="center"/>
    </xf>
    <xf numFmtId="0" fontId="4" fillId="4" borderId="11" xfId="2" applyFont="1" applyFill="1" applyBorder="1" applyAlignment="1">
      <alignment horizontal="center" vertical="center"/>
    </xf>
    <xf numFmtId="0" fontId="4" fillId="4" borderId="29" xfId="2" applyFont="1" applyFill="1" applyBorder="1" applyAlignment="1">
      <alignment horizontal="center" vertical="center"/>
    </xf>
    <xf numFmtId="0" fontId="5" fillId="7" borderId="37" xfId="0" applyFont="1" applyFill="1" applyBorder="1" applyAlignment="1">
      <alignment horizontal="center" vertical="center"/>
    </xf>
    <xf numFmtId="0" fontId="5" fillId="7" borderId="38" xfId="0" applyFont="1" applyFill="1" applyBorder="1" applyAlignment="1">
      <alignment horizontal="center" vertical="center"/>
    </xf>
    <xf numFmtId="0" fontId="5" fillId="7" borderId="39" xfId="0" applyFont="1" applyFill="1" applyBorder="1" applyAlignment="1">
      <alignment horizontal="center" vertical="center"/>
    </xf>
    <xf numFmtId="0" fontId="5" fillId="7" borderId="40" xfId="0" applyFont="1" applyFill="1" applyBorder="1" applyAlignment="1">
      <alignment horizontal="center" vertical="center"/>
    </xf>
    <xf numFmtId="0" fontId="5" fillId="7" borderId="36" xfId="0" applyFont="1" applyFill="1" applyBorder="1" applyAlignment="1">
      <alignment horizontal="center" vertical="center"/>
    </xf>
    <xf numFmtId="0" fontId="5" fillId="8" borderId="37" xfId="0" applyFont="1" applyFill="1" applyBorder="1" applyAlignment="1">
      <alignment horizontal="center" vertical="center"/>
    </xf>
    <xf numFmtId="0" fontId="5" fillId="8" borderId="38" xfId="0" applyFont="1" applyFill="1" applyBorder="1" applyAlignment="1">
      <alignment horizontal="center" vertical="center"/>
    </xf>
    <xf numFmtId="0" fontId="5" fillId="8" borderId="39" xfId="0" applyFont="1" applyFill="1" applyBorder="1" applyAlignment="1">
      <alignment horizontal="center" vertical="center"/>
    </xf>
    <xf numFmtId="0" fontId="5" fillId="8" borderId="40" xfId="0" applyFont="1" applyFill="1" applyBorder="1" applyAlignment="1">
      <alignment horizontal="center" vertical="center"/>
    </xf>
    <xf numFmtId="0" fontId="5" fillId="8" borderId="36" xfId="0" applyFont="1" applyFill="1" applyBorder="1" applyAlignment="1">
      <alignment horizontal="center" vertical="center"/>
    </xf>
    <xf numFmtId="0" fontId="5" fillId="6" borderId="40" xfId="0" applyFont="1" applyFill="1" applyBorder="1" applyAlignment="1">
      <alignment horizontal="center" vertical="center"/>
    </xf>
    <xf numFmtId="0" fontId="5" fillId="6" borderId="38" xfId="0" applyFont="1" applyFill="1" applyBorder="1" applyAlignment="1">
      <alignment horizontal="center" vertical="center"/>
    </xf>
    <xf numFmtId="0" fontId="5" fillId="6" borderId="39" xfId="0" applyFont="1" applyFill="1" applyBorder="1" applyAlignment="1">
      <alignment horizontal="center" vertical="center"/>
    </xf>
    <xf numFmtId="0" fontId="5" fillId="6" borderId="36" xfId="0" applyFont="1" applyFill="1" applyBorder="1" applyAlignment="1">
      <alignment horizontal="center" vertical="center"/>
    </xf>
    <xf numFmtId="0" fontId="11" fillId="20" borderId="21" xfId="0" applyFont="1" applyFill="1" applyBorder="1" applyAlignment="1">
      <alignment horizontal="center"/>
    </xf>
    <xf numFmtId="0" fontId="11" fillId="20" borderId="14" xfId="0" applyFont="1" applyFill="1" applyBorder="1" applyAlignment="1">
      <alignment horizontal="center"/>
    </xf>
    <xf numFmtId="0" fontId="5" fillId="6" borderId="37" xfId="0" applyFont="1" applyFill="1" applyBorder="1" applyAlignment="1">
      <alignment horizontal="center" vertical="center"/>
    </xf>
    <xf numFmtId="0" fontId="0" fillId="24" borderId="12" xfId="0" applyFont="1" applyFill="1" applyBorder="1" applyAlignment="1">
      <alignment horizontal="center"/>
    </xf>
    <xf numFmtId="0" fontId="0" fillId="24" borderId="16" xfId="0" applyFont="1" applyFill="1" applyBorder="1" applyAlignment="1">
      <alignment horizontal="center"/>
    </xf>
    <xf numFmtId="0" fontId="0" fillId="24" borderId="17" xfId="0" applyFont="1" applyFill="1" applyBorder="1" applyAlignment="1">
      <alignment horizontal="center"/>
    </xf>
    <xf numFmtId="0" fontId="4" fillId="4" borderId="41" xfId="2" applyFont="1" applyFill="1" applyBorder="1" applyAlignment="1">
      <alignment horizontal="center" vertical="center"/>
    </xf>
    <xf numFmtId="0" fontId="4" fillId="4" borderId="22" xfId="2" applyFont="1" applyFill="1" applyBorder="1" applyAlignment="1">
      <alignment horizontal="center" vertical="center"/>
    </xf>
    <xf numFmtId="0" fontId="4" fillId="5" borderId="10" xfId="1" applyFont="1" applyFill="1" applyBorder="1" applyAlignment="1">
      <alignment horizontal="center" vertical="center"/>
    </xf>
    <xf numFmtId="0" fontId="4" fillId="5" borderId="6" xfId="1" applyFont="1" applyFill="1" applyBorder="1" applyAlignment="1">
      <alignment horizontal="center" vertical="center"/>
    </xf>
    <xf numFmtId="0" fontId="11" fillId="0" borderId="13" xfId="0" applyFont="1" applyBorder="1" applyAlignment="1">
      <alignment horizontal="center" vertical="top"/>
    </xf>
    <xf numFmtId="0" fontId="4" fillId="4" borderId="12" xfId="2" applyFont="1" applyFill="1" applyBorder="1" applyAlignment="1">
      <alignment horizontal="right" vertical="top"/>
    </xf>
    <xf numFmtId="0" fontId="4" fillId="4" borderId="16" xfId="2" applyFont="1" applyFill="1" applyBorder="1" applyAlignment="1">
      <alignment horizontal="right" vertical="top"/>
    </xf>
    <xf numFmtId="0" fontId="4" fillId="4" borderId="17" xfId="2" applyFont="1" applyFill="1" applyBorder="1" applyAlignment="1">
      <alignment horizontal="right" vertical="top"/>
    </xf>
    <xf numFmtId="0" fontId="4" fillId="4" borderId="18" xfId="2" applyFont="1" applyFill="1" applyBorder="1" applyAlignment="1">
      <alignment horizontal="right" vertical="top"/>
    </xf>
    <xf numFmtId="0" fontId="4" fillId="4" borderId="19" xfId="2" applyFont="1" applyFill="1" applyBorder="1" applyAlignment="1">
      <alignment horizontal="right" vertical="top"/>
    </xf>
    <xf numFmtId="0" fontId="4" fillId="4" borderId="20" xfId="2" applyFont="1" applyFill="1" applyBorder="1" applyAlignment="1">
      <alignment horizontal="right" vertical="top"/>
    </xf>
    <xf numFmtId="0" fontId="18" fillId="16" borderId="0" xfId="0" applyFont="1" applyFill="1" applyAlignment="1">
      <alignment horizontal="center" vertical="top"/>
    </xf>
    <xf numFmtId="0" fontId="4" fillId="5" borderId="12" xfId="1" applyFont="1" applyFill="1" applyBorder="1" applyAlignment="1">
      <alignment horizontal="center" vertical="top"/>
    </xf>
    <xf numFmtId="0" fontId="4" fillId="5" borderId="17" xfId="1" applyFont="1" applyFill="1" applyBorder="1" applyAlignment="1">
      <alignment horizontal="center" vertical="top"/>
    </xf>
    <xf numFmtId="0" fontId="4" fillId="6" borderId="12" xfId="0" applyFont="1" applyFill="1" applyBorder="1" applyAlignment="1">
      <alignment horizontal="center" vertical="top"/>
    </xf>
    <xf numFmtId="0" fontId="4" fillId="6" borderId="16" xfId="0" applyFont="1" applyFill="1" applyBorder="1" applyAlignment="1">
      <alignment horizontal="center" vertical="top"/>
    </xf>
    <xf numFmtId="0" fontId="4" fillId="6" borderId="17" xfId="0" applyFont="1" applyFill="1" applyBorder="1" applyAlignment="1">
      <alignment horizontal="center" vertical="top"/>
    </xf>
    <xf numFmtId="0" fontId="4" fillId="7" borderId="12" xfId="0" applyFont="1" applyFill="1" applyBorder="1" applyAlignment="1">
      <alignment horizontal="center" vertical="top"/>
    </xf>
    <xf numFmtId="0" fontId="4" fillId="7" borderId="17" xfId="0" applyFont="1" applyFill="1" applyBorder="1" applyAlignment="1">
      <alignment horizontal="center" vertical="top"/>
    </xf>
    <xf numFmtId="0" fontId="4" fillId="8" borderId="12" xfId="0" applyFont="1" applyFill="1" applyBorder="1" applyAlignment="1">
      <alignment horizontal="center" vertical="top"/>
    </xf>
    <xf numFmtId="0" fontId="4" fillId="8" borderId="16" xfId="0" applyFont="1" applyFill="1" applyBorder="1" applyAlignment="1">
      <alignment horizontal="center" vertical="top"/>
    </xf>
  </cellXfs>
  <cellStyles count="3">
    <cellStyle name="Normale" xfId="0" builtinId="0"/>
    <cellStyle name="Output" xfId="2" builtinId="21"/>
    <cellStyle name="Valore valido" xfId="1" builtinId="2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dimension ref="A1:E19"/>
  <sheetViews>
    <sheetView workbookViewId="0">
      <selection activeCell="C4" sqref="C4"/>
    </sheetView>
  </sheetViews>
  <sheetFormatPr defaultColWidth="8.7109375" defaultRowHeight="15"/>
  <cols>
    <col min="1" max="1" width="10.7109375" style="65" bestFit="1" customWidth="1"/>
    <col min="2" max="2" width="38.5703125" style="65" bestFit="1" customWidth="1"/>
    <col min="3" max="3" width="45.42578125" style="65" bestFit="1" customWidth="1"/>
    <col min="4" max="4" width="46" style="65" bestFit="1" customWidth="1"/>
    <col min="5" max="5" width="56.7109375" style="65" customWidth="1"/>
    <col min="6" max="16384" width="8.7109375" style="21"/>
  </cols>
  <sheetData>
    <row r="1" spans="1:5" s="109" customFormat="1">
      <c r="A1" s="108" t="s">
        <v>61</v>
      </c>
      <c r="B1" s="108" t="s">
        <v>62</v>
      </c>
      <c r="C1" s="108" t="s">
        <v>63</v>
      </c>
      <c r="D1" s="108" t="s">
        <v>64</v>
      </c>
      <c r="E1" s="108" t="s">
        <v>65</v>
      </c>
    </row>
    <row r="2" spans="1:5" ht="25.5">
      <c r="A2" s="56" t="s">
        <v>66</v>
      </c>
      <c r="B2" s="56" t="s">
        <v>67</v>
      </c>
      <c r="C2" s="56" t="s">
        <v>67</v>
      </c>
      <c r="D2" s="56" t="s">
        <v>68</v>
      </c>
      <c r="E2" s="56"/>
    </row>
    <row r="3" spans="1:5" ht="63.75">
      <c r="A3" s="57" t="s">
        <v>69</v>
      </c>
      <c r="B3" s="58" t="s">
        <v>70</v>
      </c>
      <c r="C3" s="57" t="s">
        <v>71</v>
      </c>
      <c r="D3" s="57" t="s">
        <v>72</v>
      </c>
      <c r="E3" s="57" t="s">
        <v>73</v>
      </c>
    </row>
    <row r="4" spans="1:5" ht="38.25">
      <c r="A4" s="57" t="s">
        <v>74</v>
      </c>
      <c r="B4" s="57"/>
      <c r="C4" s="57" t="s">
        <v>75</v>
      </c>
      <c r="D4" s="57" t="s">
        <v>76</v>
      </c>
      <c r="E4" s="58" t="s">
        <v>77</v>
      </c>
    </row>
    <row r="5" spans="1:5" ht="63.75">
      <c r="A5" s="57" t="s">
        <v>78</v>
      </c>
      <c r="B5" s="57"/>
      <c r="C5" s="57" t="s">
        <v>79</v>
      </c>
      <c r="D5" s="57" t="s">
        <v>80</v>
      </c>
      <c r="E5" s="57" t="s">
        <v>81</v>
      </c>
    </row>
    <row r="6" spans="1:5" ht="89.25">
      <c r="A6" s="57" t="s">
        <v>82</v>
      </c>
      <c r="B6" s="57"/>
      <c r="C6" s="57" t="s">
        <v>83</v>
      </c>
      <c r="D6" s="57" t="s">
        <v>84</v>
      </c>
      <c r="E6" s="57" t="s">
        <v>85</v>
      </c>
    </row>
    <row r="7" spans="1:5" ht="127.5">
      <c r="A7" s="59" t="s">
        <v>86</v>
      </c>
      <c r="B7" s="59" t="s">
        <v>87</v>
      </c>
      <c r="C7" s="59" t="s">
        <v>88</v>
      </c>
      <c r="D7" s="59" t="s">
        <v>89</v>
      </c>
      <c r="E7" s="59" t="s">
        <v>90</v>
      </c>
    </row>
    <row r="8" spans="1:5" ht="76.5">
      <c r="A8" s="59" t="s">
        <v>91</v>
      </c>
      <c r="B8" s="60"/>
      <c r="C8" s="59" t="s">
        <v>92</v>
      </c>
      <c r="D8" s="59" t="s">
        <v>93</v>
      </c>
      <c r="E8" s="59" t="s">
        <v>94</v>
      </c>
    </row>
    <row r="9" spans="1:5" ht="127.5">
      <c r="A9" s="59" t="s">
        <v>95</v>
      </c>
      <c r="B9" s="60"/>
      <c r="C9" s="59" t="s">
        <v>96</v>
      </c>
      <c r="D9" s="59" t="s">
        <v>97</v>
      </c>
      <c r="E9" s="60" t="s">
        <v>98</v>
      </c>
    </row>
    <row r="10" spans="1:5" ht="51">
      <c r="A10" s="60" t="s">
        <v>99</v>
      </c>
      <c r="B10" s="60"/>
      <c r="C10" s="60" t="s">
        <v>100</v>
      </c>
      <c r="D10" s="60" t="s">
        <v>101</v>
      </c>
      <c r="E10" s="59" t="s">
        <v>102</v>
      </c>
    </row>
    <row r="11" spans="1:5" ht="51">
      <c r="A11" s="60" t="s">
        <v>103</v>
      </c>
      <c r="B11" s="60"/>
      <c r="C11" s="60" t="s">
        <v>83</v>
      </c>
      <c r="D11" s="60" t="s">
        <v>104</v>
      </c>
      <c r="E11" s="59" t="s">
        <v>105</v>
      </c>
    </row>
    <row r="12" spans="1:5" ht="76.5">
      <c r="A12" s="61" t="s">
        <v>106</v>
      </c>
      <c r="B12" s="61" t="s">
        <v>107</v>
      </c>
      <c r="C12" s="61" t="s">
        <v>108</v>
      </c>
      <c r="D12" s="61" t="s">
        <v>109</v>
      </c>
      <c r="E12" s="62" t="s">
        <v>224</v>
      </c>
    </row>
    <row r="13" spans="1:5" ht="140.25">
      <c r="A13" s="61" t="s">
        <v>110</v>
      </c>
      <c r="B13" s="61"/>
      <c r="C13" s="61" t="s">
        <v>111</v>
      </c>
      <c r="D13" s="61" t="s">
        <v>112</v>
      </c>
      <c r="E13" s="61" t="s">
        <v>113</v>
      </c>
    </row>
    <row r="14" spans="1:5" ht="63.75">
      <c r="A14" s="61" t="s">
        <v>114</v>
      </c>
      <c r="B14" s="61"/>
      <c r="C14" s="61" t="s">
        <v>115</v>
      </c>
      <c r="D14" s="61" t="s">
        <v>116</v>
      </c>
      <c r="E14" s="62" t="s">
        <v>117</v>
      </c>
    </row>
    <row r="15" spans="1:5" ht="25.5">
      <c r="A15" s="61" t="s">
        <v>118</v>
      </c>
      <c r="B15" s="61"/>
      <c r="C15" s="61" t="s">
        <v>119</v>
      </c>
      <c r="D15" s="61" t="s">
        <v>120</v>
      </c>
      <c r="E15" s="61" t="s">
        <v>121</v>
      </c>
    </row>
    <row r="16" spans="1:5" ht="114.75">
      <c r="A16" s="55" t="s">
        <v>122</v>
      </c>
      <c r="B16" s="55" t="s">
        <v>123</v>
      </c>
      <c r="C16" s="55" t="s">
        <v>124</v>
      </c>
      <c r="D16" s="55" t="s">
        <v>125</v>
      </c>
      <c r="E16" s="63" t="s">
        <v>126</v>
      </c>
    </row>
    <row r="17" spans="1:5" ht="63.75">
      <c r="A17" s="55" t="s">
        <v>127</v>
      </c>
      <c r="B17" s="55"/>
      <c r="C17" s="55" t="s">
        <v>128</v>
      </c>
      <c r="D17" s="55" t="s">
        <v>129</v>
      </c>
      <c r="E17" s="63" t="s">
        <v>130</v>
      </c>
    </row>
    <row r="18" spans="1:5" ht="63.75">
      <c r="A18" s="55" t="s">
        <v>131</v>
      </c>
      <c r="B18" s="55"/>
      <c r="C18" s="55" t="s">
        <v>119</v>
      </c>
      <c r="D18" s="55" t="s">
        <v>132</v>
      </c>
      <c r="E18" s="55" t="s">
        <v>133</v>
      </c>
    </row>
    <row r="19" spans="1:5">
      <c r="A19" s="64" t="s">
        <v>225</v>
      </c>
      <c r="B19" s="64" t="s">
        <v>134</v>
      </c>
      <c r="C19" s="64"/>
      <c r="D19" s="64"/>
      <c r="E19" s="64" t="s">
        <v>121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Q65"/>
  <sheetViews>
    <sheetView tabSelected="1" topLeftCell="F1" workbookViewId="0">
      <selection activeCell="G3" sqref="G3:G8"/>
    </sheetView>
  </sheetViews>
  <sheetFormatPr defaultRowHeight="15"/>
  <cols>
    <col min="1" max="1" width="24.140625" style="96" customWidth="1"/>
    <col min="2" max="2" width="37.140625" style="2" customWidth="1"/>
    <col min="3" max="3" width="18.7109375" style="2" bestFit="1" customWidth="1"/>
    <col min="4" max="4" width="20.42578125" style="2" customWidth="1"/>
    <col min="5" max="5" width="18" bestFit="1" customWidth="1"/>
    <col min="6" max="6" width="37.140625" bestFit="1" customWidth="1"/>
    <col min="7" max="8" width="8.5703125" bestFit="1" customWidth="1"/>
    <col min="9" max="10" width="15.42578125" bestFit="1" customWidth="1"/>
    <col min="11" max="11" width="14.85546875" bestFit="1" customWidth="1"/>
    <col min="12" max="12" width="15.42578125" bestFit="1" customWidth="1"/>
    <col min="13" max="13" width="12.42578125" bestFit="1" customWidth="1"/>
    <col min="15" max="15" width="9.140625" bestFit="1" customWidth="1"/>
  </cols>
  <sheetData>
    <row r="1" spans="1:17" ht="15.75" thickBot="1">
      <c r="A1" s="183" t="s">
        <v>0</v>
      </c>
      <c r="B1" s="181" t="s">
        <v>1</v>
      </c>
      <c r="C1" s="181" t="s">
        <v>319</v>
      </c>
      <c r="D1" s="181" t="s">
        <v>2</v>
      </c>
      <c r="E1" s="181" t="s">
        <v>250</v>
      </c>
      <c r="F1" s="194" t="s">
        <v>182</v>
      </c>
      <c r="G1" s="192" t="s">
        <v>247</v>
      </c>
      <c r="H1" s="192" t="s">
        <v>248</v>
      </c>
      <c r="I1" s="185" t="s">
        <v>302</v>
      </c>
      <c r="J1" s="216" t="s">
        <v>304</v>
      </c>
      <c r="K1" s="192" t="s">
        <v>320</v>
      </c>
      <c r="L1" s="87" t="s">
        <v>249</v>
      </c>
      <c r="M1" s="71" t="s">
        <v>305</v>
      </c>
      <c r="O1" s="210" t="s">
        <v>303</v>
      </c>
      <c r="P1" s="211"/>
      <c r="Q1" s="86">
        <f>I51*2</f>
        <v>896</v>
      </c>
    </row>
    <row r="2" spans="1:17" ht="15.75" thickBot="1">
      <c r="A2" s="184"/>
      <c r="B2" s="182"/>
      <c r="C2" s="182"/>
      <c r="D2" s="182"/>
      <c r="E2" s="182"/>
      <c r="F2" s="195"/>
      <c r="G2" s="193"/>
      <c r="H2" s="193"/>
      <c r="I2" s="186"/>
      <c r="J2" s="217"/>
      <c r="K2" s="193"/>
      <c r="L2" s="88" t="s">
        <v>296</v>
      </c>
      <c r="M2" s="89" t="s">
        <v>306</v>
      </c>
      <c r="O2" s="213" t="s">
        <v>330</v>
      </c>
      <c r="P2" s="214"/>
      <c r="Q2" s="215"/>
    </row>
    <row r="3" spans="1:17" ht="30.75" thickBot="1">
      <c r="A3" s="159" t="s">
        <v>3</v>
      </c>
      <c r="B3" s="173" t="s">
        <v>4</v>
      </c>
      <c r="C3" s="173" t="s">
        <v>307</v>
      </c>
      <c r="D3" s="176">
        <v>50</v>
      </c>
      <c r="E3" s="24">
        <v>5</v>
      </c>
      <c r="F3" s="25" t="s">
        <v>183</v>
      </c>
      <c r="G3" s="162">
        <v>3</v>
      </c>
      <c r="H3" s="187">
        <f>D3*G3</f>
        <v>150</v>
      </c>
      <c r="I3" s="187">
        <f>H3*0.8</f>
        <v>120</v>
      </c>
      <c r="J3" s="187">
        <f>VLOOKUP($L$2,baseSCOREeTW!$A$4:$P$54,MATCH(C3,baseSCOREeTW!$A$3:$P$3,0),FALSE)</f>
        <v>0.3</v>
      </c>
      <c r="K3" s="187">
        <f>H3*J3</f>
        <v>45</v>
      </c>
      <c r="O3" s="92" t="s">
        <v>242</v>
      </c>
      <c r="P3" s="93">
        <v>0.7</v>
      </c>
      <c r="Q3" s="94">
        <f>P3*$Q$1</f>
        <v>627.19999999999993</v>
      </c>
    </row>
    <row r="4" spans="1:17" ht="15.75" thickBot="1">
      <c r="A4" s="160"/>
      <c r="B4" s="174"/>
      <c r="C4" s="174"/>
      <c r="D4" s="177"/>
      <c r="E4" s="26">
        <v>4</v>
      </c>
      <c r="F4" s="27" t="s">
        <v>184</v>
      </c>
      <c r="G4" s="163"/>
      <c r="H4" s="188"/>
      <c r="I4" s="188"/>
      <c r="J4" s="188"/>
      <c r="K4" s="188"/>
      <c r="L4" s="99" t="s">
        <v>321</v>
      </c>
      <c r="M4" s="91">
        <f>'GW-LW'!K51*calc_TW!$C$8</f>
        <v>268.8</v>
      </c>
      <c r="O4" s="92" t="s">
        <v>243</v>
      </c>
      <c r="P4" s="93">
        <v>0.5</v>
      </c>
      <c r="Q4" s="94">
        <f t="shared" ref="Q4:Q6" si="0">P4*$Q$1</f>
        <v>448</v>
      </c>
    </row>
    <row r="5" spans="1:17" ht="14.45" customHeight="1" thickBot="1">
      <c r="A5" s="160"/>
      <c r="B5" s="174"/>
      <c r="C5" s="174"/>
      <c r="D5" s="177"/>
      <c r="E5" s="26">
        <v>3</v>
      </c>
      <c r="F5" s="27" t="s">
        <v>185</v>
      </c>
      <c r="G5" s="163"/>
      <c r="H5" s="188"/>
      <c r="I5" s="188"/>
      <c r="J5" s="188"/>
      <c r="K5" s="188"/>
      <c r="L5" s="100" t="s">
        <v>322</v>
      </c>
      <c r="M5" s="90" t="str">
        <f>IF(M4&gt;='GW-LW'!Q3,'GW-LW'!O3,IF(M4&gt;='GW-LW'!Q4,'GW-LW'!O4,IF(M4&gt;='GW-LW'!Q5,'GW-LW'!O5,IF(M4&gt;='GW-LW'!Q6,'GW-LW'!O6,'GW-LW'!O7))))</f>
        <v>Moderate</v>
      </c>
      <c r="O5" s="92" t="s">
        <v>244</v>
      </c>
      <c r="P5" s="93">
        <v>0.4</v>
      </c>
      <c r="Q5" s="94">
        <f t="shared" si="0"/>
        <v>358.40000000000003</v>
      </c>
    </row>
    <row r="6" spans="1:17" ht="30">
      <c r="A6" s="160"/>
      <c r="B6" s="174"/>
      <c r="C6" s="174"/>
      <c r="D6" s="177"/>
      <c r="E6" s="26">
        <v>2</v>
      </c>
      <c r="F6" s="27" t="s">
        <v>186</v>
      </c>
      <c r="G6" s="163"/>
      <c r="H6" s="188"/>
      <c r="I6" s="188"/>
      <c r="J6" s="188"/>
      <c r="K6" s="188"/>
      <c r="O6" s="92" t="s">
        <v>245</v>
      </c>
      <c r="P6" s="93">
        <v>0.3</v>
      </c>
      <c r="Q6" s="94">
        <f t="shared" si="0"/>
        <v>268.8</v>
      </c>
    </row>
    <row r="7" spans="1:17">
      <c r="A7" s="160"/>
      <c r="B7" s="174"/>
      <c r="C7" s="174"/>
      <c r="D7" s="177"/>
      <c r="E7" s="26">
        <v>1</v>
      </c>
      <c r="F7" s="27" t="s">
        <v>187</v>
      </c>
      <c r="G7" s="163"/>
      <c r="H7" s="188"/>
      <c r="I7" s="188"/>
      <c r="J7" s="188"/>
      <c r="K7" s="188"/>
      <c r="O7" s="92" t="s">
        <v>246</v>
      </c>
      <c r="P7" s="93"/>
      <c r="Q7" s="94"/>
    </row>
    <row r="8" spans="1:17" ht="15.75" thickBot="1">
      <c r="A8" s="160"/>
      <c r="B8" s="175"/>
      <c r="C8" s="175"/>
      <c r="D8" s="178"/>
      <c r="E8" s="28">
        <v>0</v>
      </c>
      <c r="F8" s="29" t="s">
        <v>188</v>
      </c>
      <c r="G8" s="164"/>
      <c r="H8" s="189"/>
      <c r="I8" s="189"/>
      <c r="J8" s="189"/>
      <c r="K8" s="189"/>
    </row>
    <row r="9" spans="1:17" ht="15" customHeight="1" thickTop="1" thickBot="1">
      <c r="A9" s="160"/>
      <c r="B9" s="179" t="s">
        <v>5</v>
      </c>
      <c r="C9" s="179" t="s">
        <v>308</v>
      </c>
      <c r="D9" s="218">
        <v>25</v>
      </c>
      <c r="E9" s="67">
        <v>5</v>
      </c>
      <c r="F9" s="30" t="s">
        <v>189</v>
      </c>
      <c r="G9" s="165">
        <v>2</v>
      </c>
      <c r="H9" s="190">
        <f>D9*G9</f>
        <v>50</v>
      </c>
      <c r="I9" s="190">
        <f>H9*0.8</f>
        <v>40</v>
      </c>
      <c r="J9" s="190">
        <f>VLOOKUP($L$2,baseSCOREeTW!$A$4:$P$54,MATCH(C9,baseSCOREeTW!$A$3:$P$3,0),FALSE)</f>
        <v>0.3</v>
      </c>
      <c r="K9" s="190">
        <f>H9*J9</f>
        <v>15</v>
      </c>
      <c r="O9" s="97" t="s">
        <v>324</v>
      </c>
      <c r="P9" s="98">
        <f>calc_TW!C8</f>
        <v>1.6</v>
      </c>
    </row>
    <row r="10" spans="1:17">
      <c r="A10" s="160"/>
      <c r="B10" s="174"/>
      <c r="C10" s="174"/>
      <c r="D10" s="177"/>
      <c r="E10" s="26">
        <v>2</v>
      </c>
      <c r="F10" s="27" t="s">
        <v>190</v>
      </c>
      <c r="G10" s="163"/>
      <c r="H10" s="188"/>
      <c r="I10" s="188"/>
      <c r="J10" s="188"/>
      <c r="K10" s="188"/>
    </row>
    <row r="11" spans="1:17" ht="15.75" thickBot="1">
      <c r="A11" s="161"/>
      <c r="B11" s="180"/>
      <c r="C11" s="180"/>
      <c r="D11" s="219"/>
      <c r="E11" s="68">
        <v>0</v>
      </c>
      <c r="F11" s="31" t="s">
        <v>191</v>
      </c>
      <c r="G11" s="166"/>
      <c r="H11" s="191"/>
      <c r="I11" s="191"/>
      <c r="J11" s="191"/>
      <c r="K11" s="191"/>
    </row>
    <row r="12" spans="1:17" ht="14.45" customHeight="1">
      <c r="A12" s="156" t="s">
        <v>6</v>
      </c>
      <c r="B12" s="150" t="s">
        <v>7</v>
      </c>
      <c r="C12" s="150" t="s">
        <v>309</v>
      </c>
      <c r="D12" s="153">
        <v>20</v>
      </c>
      <c r="E12" s="78">
        <v>3</v>
      </c>
      <c r="F12" s="79" t="s">
        <v>192</v>
      </c>
      <c r="G12" s="145">
        <v>1</v>
      </c>
      <c r="H12" s="212">
        <f>D12*G12</f>
        <v>20</v>
      </c>
      <c r="I12" s="212">
        <f>H12*0.8</f>
        <v>16</v>
      </c>
      <c r="J12" s="212">
        <f>VLOOKUP($L$2,baseSCOREeTW!$A$4:$P$54,MATCH(C12,baseSCOREeTW!$A$3:$P$3,0),FALSE)</f>
        <v>0.3</v>
      </c>
      <c r="K12" s="212">
        <f>H12*J12</f>
        <v>6</v>
      </c>
    </row>
    <row r="13" spans="1:17">
      <c r="A13" s="157"/>
      <c r="B13" s="151"/>
      <c r="C13" s="151"/>
      <c r="D13" s="154"/>
      <c r="E13" s="32">
        <v>1</v>
      </c>
      <c r="F13" s="33" t="s">
        <v>193</v>
      </c>
      <c r="G13" s="146"/>
      <c r="H13" s="207"/>
      <c r="I13" s="207"/>
      <c r="J13" s="207"/>
      <c r="K13" s="207"/>
    </row>
    <row r="14" spans="1:17" ht="15.75" thickBot="1">
      <c r="A14" s="157"/>
      <c r="B14" s="152"/>
      <c r="C14" s="152"/>
      <c r="D14" s="155"/>
      <c r="E14" s="34">
        <v>0</v>
      </c>
      <c r="F14" s="35" t="s">
        <v>194</v>
      </c>
      <c r="G14" s="147"/>
      <c r="H14" s="208"/>
      <c r="I14" s="208"/>
      <c r="J14" s="208"/>
      <c r="K14" s="208"/>
    </row>
    <row r="15" spans="1:17" ht="15" customHeight="1" thickTop="1">
      <c r="A15" s="157"/>
      <c r="B15" s="167" t="s">
        <v>8</v>
      </c>
      <c r="C15" s="167" t="s">
        <v>310</v>
      </c>
      <c r="D15" s="168">
        <v>20</v>
      </c>
      <c r="E15" s="36">
        <v>5</v>
      </c>
      <c r="F15" s="37" t="s">
        <v>195</v>
      </c>
      <c r="G15" s="148">
        <v>2</v>
      </c>
      <c r="H15" s="206">
        <f>D15*G15</f>
        <v>40</v>
      </c>
      <c r="I15" s="206">
        <f>H15*0.8</f>
        <v>32</v>
      </c>
      <c r="J15" s="206">
        <f>VLOOKUP($L$2,baseSCOREeTW!$A$4:$P$54,MATCH(C15,baseSCOREeTW!$A$3:$P$3,0),FALSE)</f>
        <v>0.3</v>
      </c>
      <c r="K15" s="206">
        <f>H15*J15</f>
        <v>12</v>
      </c>
    </row>
    <row r="16" spans="1:17">
      <c r="A16" s="157"/>
      <c r="B16" s="151"/>
      <c r="C16" s="151"/>
      <c r="D16" s="154"/>
      <c r="E16" s="32">
        <v>4</v>
      </c>
      <c r="F16" s="33" t="s">
        <v>196</v>
      </c>
      <c r="G16" s="146"/>
      <c r="H16" s="207"/>
      <c r="I16" s="207"/>
      <c r="J16" s="207"/>
      <c r="K16" s="207"/>
    </row>
    <row r="17" spans="1:11">
      <c r="A17" s="157"/>
      <c r="B17" s="151"/>
      <c r="C17" s="151"/>
      <c r="D17" s="154"/>
      <c r="E17" s="32">
        <v>3</v>
      </c>
      <c r="F17" s="33" t="s">
        <v>197</v>
      </c>
      <c r="G17" s="146"/>
      <c r="H17" s="207"/>
      <c r="I17" s="207"/>
      <c r="J17" s="207"/>
      <c r="K17" s="207"/>
    </row>
    <row r="18" spans="1:11">
      <c r="A18" s="157"/>
      <c r="B18" s="151"/>
      <c r="C18" s="151"/>
      <c r="D18" s="154"/>
      <c r="E18" s="32">
        <v>2</v>
      </c>
      <c r="F18" s="33" t="s">
        <v>198</v>
      </c>
      <c r="G18" s="146"/>
      <c r="H18" s="207"/>
      <c r="I18" s="207"/>
      <c r="J18" s="207"/>
      <c r="K18" s="207"/>
    </row>
    <row r="19" spans="1:11" ht="30">
      <c r="A19" s="157"/>
      <c r="B19" s="151"/>
      <c r="C19" s="151"/>
      <c r="D19" s="154"/>
      <c r="E19" s="32">
        <v>1</v>
      </c>
      <c r="F19" s="38" t="s">
        <v>199</v>
      </c>
      <c r="G19" s="146"/>
      <c r="H19" s="207"/>
      <c r="I19" s="207"/>
      <c r="J19" s="207"/>
      <c r="K19" s="207"/>
    </row>
    <row r="20" spans="1:11" ht="15.75" thickBot="1">
      <c r="A20" s="157"/>
      <c r="B20" s="152"/>
      <c r="C20" s="152"/>
      <c r="D20" s="155"/>
      <c r="E20" s="34">
        <v>0</v>
      </c>
      <c r="F20" s="35" t="s">
        <v>191</v>
      </c>
      <c r="G20" s="147"/>
      <c r="H20" s="208"/>
      <c r="I20" s="208"/>
      <c r="J20" s="208"/>
      <c r="K20" s="208"/>
    </row>
    <row r="21" spans="1:11" ht="15" customHeight="1" thickTop="1">
      <c r="A21" s="157"/>
      <c r="B21" s="167" t="s">
        <v>9</v>
      </c>
      <c r="C21" s="167" t="s">
        <v>311</v>
      </c>
      <c r="D21" s="168">
        <v>15</v>
      </c>
      <c r="E21" s="39">
        <v>5</v>
      </c>
      <c r="F21" s="40" t="s">
        <v>200</v>
      </c>
      <c r="G21" s="148">
        <v>1</v>
      </c>
      <c r="H21" s="206">
        <f>D21*G21</f>
        <v>15</v>
      </c>
      <c r="I21" s="206">
        <f>H21*0.8</f>
        <v>12</v>
      </c>
      <c r="J21" s="206">
        <f>VLOOKUP($L$2,baseSCOREeTW!$A$4:$P$54,MATCH(C21,baseSCOREeTW!$A$3:$P$3,0),FALSE)</f>
        <v>0.3</v>
      </c>
      <c r="K21" s="206">
        <f>H21*J21</f>
        <v>4.5</v>
      </c>
    </row>
    <row r="22" spans="1:11">
      <c r="A22" s="157"/>
      <c r="B22" s="151"/>
      <c r="C22" s="151"/>
      <c r="D22" s="154"/>
      <c r="E22" s="32">
        <v>3</v>
      </c>
      <c r="F22" s="33" t="s">
        <v>201</v>
      </c>
      <c r="G22" s="146"/>
      <c r="H22" s="207"/>
      <c r="I22" s="207"/>
      <c r="J22" s="207"/>
      <c r="K22" s="207"/>
    </row>
    <row r="23" spans="1:11">
      <c r="A23" s="157"/>
      <c r="B23" s="151"/>
      <c r="C23" s="151"/>
      <c r="D23" s="154"/>
      <c r="E23" s="41">
        <v>1</v>
      </c>
      <c r="F23" s="40" t="s">
        <v>202</v>
      </c>
      <c r="G23" s="146"/>
      <c r="H23" s="207"/>
      <c r="I23" s="207"/>
      <c r="J23" s="207"/>
      <c r="K23" s="207"/>
    </row>
    <row r="24" spans="1:11" ht="15.75" thickBot="1">
      <c r="A24" s="157"/>
      <c r="B24" s="152"/>
      <c r="C24" s="152"/>
      <c r="D24" s="155"/>
      <c r="E24" s="34">
        <v>0</v>
      </c>
      <c r="F24" s="35" t="s">
        <v>203</v>
      </c>
      <c r="G24" s="147"/>
      <c r="H24" s="208"/>
      <c r="I24" s="208"/>
      <c r="J24" s="208"/>
      <c r="K24" s="208"/>
    </row>
    <row r="25" spans="1:11" ht="15" customHeight="1" thickTop="1">
      <c r="A25" s="157"/>
      <c r="B25" s="167" t="s">
        <v>180</v>
      </c>
      <c r="C25" s="167" t="s">
        <v>312</v>
      </c>
      <c r="D25" s="168">
        <v>15</v>
      </c>
      <c r="E25" s="36">
        <v>5</v>
      </c>
      <c r="F25" s="37" t="s">
        <v>231</v>
      </c>
      <c r="G25" s="148">
        <v>3</v>
      </c>
      <c r="H25" s="206">
        <f>D25*G25</f>
        <v>45</v>
      </c>
      <c r="I25" s="206">
        <f>H25*0.8</f>
        <v>36</v>
      </c>
      <c r="J25" s="206">
        <f>VLOOKUP($L$2,baseSCOREeTW!$A$4:$P$54,MATCH(C25,baseSCOREeTW!$A$3:$P$3,0),FALSE)</f>
        <v>0.3</v>
      </c>
      <c r="K25" s="206">
        <f>H25*J25</f>
        <v>13.5</v>
      </c>
    </row>
    <row r="26" spans="1:11">
      <c r="A26" s="157"/>
      <c r="B26" s="151"/>
      <c r="C26" s="151"/>
      <c r="D26" s="154"/>
      <c r="E26" s="32">
        <v>4</v>
      </c>
      <c r="F26" s="33" t="s">
        <v>232</v>
      </c>
      <c r="G26" s="146"/>
      <c r="H26" s="207"/>
      <c r="I26" s="207"/>
      <c r="J26" s="207"/>
      <c r="K26" s="207"/>
    </row>
    <row r="27" spans="1:11">
      <c r="A27" s="157"/>
      <c r="B27" s="151"/>
      <c r="C27" s="151"/>
      <c r="D27" s="154"/>
      <c r="E27" s="32">
        <v>3</v>
      </c>
      <c r="F27" s="33" t="s">
        <v>233</v>
      </c>
      <c r="G27" s="146"/>
      <c r="H27" s="207"/>
      <c r="I27" s="207"/>
      <c r="J27" s="207"/>
      <c r="K27" s="207"/>
    </row>
    <row r="28" spans="1:11">
      <c r="A28" s="157"/>
      <c r="B28" s="151"/>
      <c r="C28" s="151"/>
      <c r="D28" s="154"/>
      <c r="E28" s="32">
        <v>2</v>
      </c>
      <c r="F28" s="33" t="s">
        <v>234</v>
      </c>
      <c r="G28" s="146"/>
      <c r="H28" s="207"/>
      <c r="I28" s="207"/>
      <c r="J28" s="207"/>
      <c r="K28" s="207"/>
    </row>
    <row r="29" spans="1:11">
      <c r="A29" s="157"/>
      <c r="B29" s="151"/>
      <c r="C29" s="151"/>
      <c r="D29" s="154"/>
      <c r="E29" s="42">
        <v>1</v>
      </c>
      <c r="F29" s="43" t="s">
        <v>235</v>
      </c>
      <c r="G29" s="146"/>
      <c r="H29" s="207"/>
      <c r="I29" s="207"/>
      <c r="J29" s="207"/>
      <c r="K29" s="207"/>
    </row>
    <row r="30" spans="1:11" ht="15.75" thickBot="1">
      <c r="A30" s="157"/>
      <c r="B30" s="152"/>
      <c r="C30" s="152"/>
      <c r="D30" s="155"/>
      <c r="E30" s="34">
        <v>0</v>
      </c>
      <c r="F30" s="35" t="s">
        <v>203</v>
      </c>
      <c r="G30" s="147"/>
      <c r="H30" s="208"/>
      <c r="I30" s="208"/>
      <c r="J30" s="208"/>
      <c r="K30" s="208"/>
    </row>
    <row r="31" spans="1:11" ht="15" customHeight="1" thickTop="1">
      <c r="A31" s="157"/>
      <c r="B31" s="167" t="s">
        <v>10</v>
      </c>
      <c r="C31" s="167" t="s">
        <v>313</v>
      </c>
      <c r="D31" s="170">
        <v>15</v>
      </c>
      <c r="E31" s="36">
        <v>5</v>
      </c>
      <c r="F31" s="37" t="s">
        <v>183</v>
      </c>
      <c r="G31" s="148">
        <v>2</v>
      </c>
      <c r="H31" s="206">
        <f>D31*G31</f>
        <v>30</v>
      </c>
      <c r="I31" s="206">
        <f>H31*0.8</f>
        <v>24</v>
      </c>
      <c r="J31" s="206">
        <f>VLOOKUP($L$2,baseSCOREeTW!$A$4:$P$54,MATCH(C31,baseSCOREeTW!$A$3:$P$3,0),FALSE)</f>
        <v>0.3</v>
      </c>
      <c r="K31" s="206">
        <f>H31*J31</f>
        <v>9</v>
      </c>
    </row>
    <row r="32" spans="1:11">
      <c r="A32" s="157"/>
      <c r="B32" s="151"/>
      <c r="C32" s="151"/>
      <c r="D32" s="171"/>
      <c r="E32" s="32">
        <v>4</v>
      </c>
      <c r="F32" s="33" t="s">
        <v>184</v>
      </c>
      <c r="G32" s="146"/>
      <c r="H32" s="207"/>
      <c r="I32" s="207"/>
      <c r="J32" s="207"/>
      <c r="K32" s="207"/>
    </row>
    <row r="33" spans="1:11">
      <c r="A33" s="157"/>
      <c r="B33" s="151"/>
      <c r="C33" s="151"/>
      <c r="D33" s="171"/>
      <c r="E33" s="32">
        <v>3</v>
      </c>
      <c r="F33" s="33" t="s">
        <v>185</v>
      </c>
      <c r="G33" s="146"/>
      <c r="H33" s="207"/>
      <c r="I33" s="207"/>
      <c r="J33" s="207"/>
      <c r="K33" s="207"/>
    </row>
    <row r="34" spans="1:11">
      <c r="A34" s="157"/>
      <c r="B34" s="151"/>
      <c r="C34" s="151"/>
      <c r="D34" s="171"/>
      <c r="E34" s="32">
        <v>2</v>
      </c>
      <c r="F34" s="33" t="s">
        <v>186</v>
      </c>
      <c r="G34" s="146"/>
      <c r="H34" s="207"/>
      <c r="I34" s="207"/>
      <c r="J34" s="207"/>
      <c r="K34" s="207"/>
    </row>
    <row r="35" spans="1:11">
      <c r="A35" s="157"/>
      <c r="B35" s="151"/>
      <c r="C35" s="151"/>
      <c r="D35" s="171"/>
      <c r="E35" s="32">
        <v>1</v>
      </c>
      <c r="F35" s="33" t="s">
        <v>187</v>
      </c>
      <c r="G35" s="146"/>
      <c r="H35" s="207"/>
      <c r="I35" s="207"/>
      <c r="J35" s="207"/>
      <c r="K35" s="207"/>
    </row>
    <row r="36" spans="1:11" ht="15.75" thickBot="1">
      <c r="A36" s="158"/>
      <c r="B36" s="169"/>
      <c r="C36" s="169"/>
      <c r="D36" s="172"/>
      <c r="E36" s="44">
        <v>0</v>
      </c>
      <c r="F36" s="45" t="s">
        <v>188</v>
      </c>
      <c r="G36" s="149"/>
      <c r="H36" s="209"/>
      <c r="I36" s="209"/>
      <c r="J36" s="209"/>
      <c r="K36" s="209"/>
    </row>
    <row r="37" spans="1:11" ht="14.45" customHeight="1">
      <c r="A37" s="142" t="s">
        <v>11</v>
      </c>
      <c r="B37" s="128" t="s">
        <v>12</v>
      </c>
      <c r="C37" s="128" t="s">
        <v>314</v>
      </c>
      <c r="D37" s="131">
        <v>35</v>
      </c>
      <c r="E37" s="75">
        <v>5</v>
      </c>
      <c r="F37" s="102" t="s">
        <v>335</v>
      </c>
      <c r="G37" s="145">
        <v>3</v>
      </c>
      <c r="H37" s="196">
        <f>D37*G37</f>
        <v>105</v>
      </c>
      <c r="I37" s="196">
        <f>H37*0.8</f>
        <v>84</v>
      </c>
      <c r="J37" s="196">
        <f>VLOOKUP($L$2,baseSCOREeTW!$A$4:$P$54,MATCH(C37,baseSCOREeTW!$A$3:$P$3,0),FALSE)</f>
        <v>0.3</v>
      </c>
      <c r="K37" s="196">
        <f>H37*J37</f>
        <v>31.5</v>
      </c>
    </row>
    <row r="38" spans="1:11">
      <c r="A38" s="143"/>
      <c r="B38" s="129"/>
      <c r="C38" s="129"/>
      <c r="D38" s="132"/>
      <c r="E38" s="69">
        <v>3</v>
      </c>
      <c r="F38" s="103" t="s">
        <v>336</v>
      </c>
      <c r="G38" s="146"/>
      <c r="H38" s="197"/>
      <c r="I38" s="197"/>
      <c r="J38" s="197"/>
      <c r="K38" s="197"/>
    </row>
    <row r="39" spans="1:11" ht="15.75" thickBot="1">
      <c r="A39" s="143"/>
      <c r="B39" s="130"/>
      <c r="C39" s="130"/>
      <c r="D39" s="133"/>
      <c r="E39" s="81">
        <v>0</v>
      </c>
      <c r="F39" s="82" t="s">
        <v>204</v>
      </c>
      <c r="G39" s="147"/>
      <c r="H39" s="198"/>
      <c r="I39" s="198"/>
      <c r="J39" s="198"/>
      <c r="K39" s="198"/>
    </row>
    <row r="40" spans="1:11" ht="15.75" thickTop="1">
      <c r="A40" s="143"/>
      <c r="B40" s="134" t="s">
        <v>13</v>
      </c>
      <c r="C40" s="134" t="s">
        <v>315</v>
      </c>
      <c r="D40" s="136">
        <v>15</v>
      </c>
      <c r="E40" s="80">
        <v>5</v>
      </c>
      <c r="F40" s="104" t="s">
        <v>335</v>
      </c>
      <c r="G40" s="148">
        <v>2</v>
      </c>
      <c r="H40" s="199">
        <f>D40*G40</f>
        <v>30</v>
      </c>
      <c r="I40" s="199">
        <f>H40*0.8</f>
        <v>24</v>
      </c>
      <c r="J40" s="199">
        <f>VLOOKUP($L$2,baseSCOREeTW!$A$4:$P$54,MATCH(C40,baseSCOREeTW!$A$3:$P$3,0),FALSE)</f>
        <v>0.3</v>
      </c>
      <c r="K40" s="199">
        <f>H40*J40</f>
        <v>9</v>
      </c>
    </row>
    <row r="41" spans="1:11">
      <c r="A41" s="143"/>
      <c r="B41" s="129"/>
      <c r="C41" s="129"/>
      <c r="D41" s="132"/>
      <c r="E41" s="69">
        <v>2</v>
      </c>
      <c r="F41" s="103" t="s">
        <v>336</v>
      </c>
      <c r="G41" s="146"/>
      <c r="H41" s="197"/>
      <c r="I41" s="197"/>
      <c r="J41" s="197"/>
      <c r="K41" s="197"/>
    </row>
    <row r="42" spans="1:11" ht="15.75" thickBot="1">
      <c r="A42" s="144"/>
      <c r="B42" s="135"/>
      <c r="C42" s="135"/>
      <c r="D42" s="137"/>
      <c r="E42" s="76">
        <v>0</v>
      </c>
      <c r="F42" s="77" t="s">
        <v>204</v>
      </c>
      <c r="G42" s="149"/>
      <c r="H42" s="200"/>
      <c r="I42" s="200"/>
      <c r="J42" s="200"/>
      <c r="K42" s="200"/>
    </row>
    <row r="43" spans="1:11" ht="14.45" customHeight="1">
      <c r="A43" s="125" t="s">
        <v>14</v>
      </c>
      <c r="B43" s="138" t="s">
        <v>15</v>
      </c>
      <c r="C43" s="138" t="s">
        <v>316</v>
      </c>
      <c r="D43" s="140">
        <v>15</v>
      </c>
      <c r="E43" s="46">
        <v>5</v>
      </c>
      <c r="F43" s="47" t="s">
        <v>205</v>
      </c>
      <c r="G43" s="145">
        <v>5</v>
      </c>
      <c r="H43" s="201">
        <f>D43*G43</f>
        <v>75</v>
      </c>
      <c r="I43" s="201">
        <f>H43*0.8</f>
        <v>60</v>
      </c>
      <c r="J43" s="201">
        <f>VLOOKUP($L$2,baseSCOREeTW!$A$4:$P$54,MATCH(C43,baseSCOREeTW!$A$3:$P$3,0),FALSE)</f>
        <v>0.3</v>
      </c>
      <c r="K43" s="201">
        <f>H43*J43</f>
        <v>22.5</v>
      </c>
    </row>
    <row r="44" spans="1:11">
      <c r="A44" s="126"/>
      <c r="B44" s="139"/>
      <c r="C44" s="139"/>
      <c r="D44" s="141"/>
      <c r="E44" s="48">
        <v>4</v>
      </c>
      <c r="F44" s="72" t="s">
        <v>206</v>
      </c>
      <c r="G44" s="146"/>
      <c r="H44" s="202"/>
      <c r="I44" s="202"/>
      <c r="J44" s="202"/>
      <c r="K44" s="202"/>
    </row>
    <row r="45" spans="1:11">
      <c r="A45" s="126"/>
      <c r="B45" s="139"/>
      <c r="C45" s="139"/>
      <c r="D45" s="141"/>
      <c r="E45" s="48">
        <v>3</v>
      </c>
      <c r="F45" s="72" t="s">
        <v>207</v>
      </c>
      <c r="G45" s="146"/>
      <c r="H45" s="202"/>
      <c r="I45" s="202"/>
      <c r="J45" s="202"/>
      <c r="K45" s="202"/>
    </row>
    <row r="46" spans="1:11" ht="15.75" thickBot="1">
      <c r="A46" s="126"/>
      <c r="B46" s="120"/>
      <c r="C46" s="120"/>
      <c r="D46" s="122"/>
      <c r="E46" s="83">
        <v>0</v>
      </c>
      <c r="F46" s="84" t="s">
        <v>208</v>
      </c>
      <c r="G46" s="147"/>
      <c r="H46" s="203"/>
      <c r="I46" s="203"/>
      <c r="J46" s="203"/>
      <c r="K46" s="203"/>
    </row>
    <row r="47" spans="1:11" ht="15" customHeight="1" thickTop="1">
      <c r="A47" s="126"/>
      <c r="B47" s="119" t="s">
        <v>16</v>
      </c>
      <c r="C47" s="119" t="s">
        <v>317</v>
      </c>
      <c r="D47" s="121">
        <v>20</v>
      </c>
      <c r="E47" s="70">
        <v>5</v>
      </c>
      <c r="F47" s="49" t="s">
        <v>209</v>
      </c>
      <c r="G47" s="148">
        <v>0</v>
      </c>
      <c r="H47" s="204">
        <f>D47*G47</f>
        <v>0</v>
      </c>
      <c r="I47" s="204">
        <f>H47*0.8</f>
        <v>0</v>
      </c>
      <c r="J47" s="204">
        <f>VLOOKUP($L$2,baseSCOREeTW!$A$4:$P$54,MATCH(C47,baseSCOREeTW!$A$3:$P$3,0),FALSE)</f>
        <v>0.3</v>
      </c>
      <c r="K47" s="204">
        <f>H47*J47</f>
        <v>0</v>
      </c>
    </row>
    <row r="48" spans="1:11" ht="15.75" thickBot="1">
      <c r="A48" s="126"/>
      <c r="B48" s="120"/>
      <c r="C48" s="120"/>
      <c r="D48" s="122"/>
      <c r="E48" s="83">
        <v>0</v>
      </c>
      <c r="F48" s="84" t="s">
        <v>210</v>
      </c>
      <c r="G48" s="147"/>
      <c r="H48" s="203"/>
      <c r="I48" s="203"/>
      <c r="J48" s="203"/>
      <c r="K48" s="203"/>
    </row>
    <row r="49" spans="1:11" ht="15" customHeight="1" thickTop="1">
      <c r="A49" s="126"/>
      <c r="B49" s="119" t="s">
        <v>17</v>
      </c>
      <c r="C49" s="119" t="s">
        <v>318</v>
      </c>
      <c r="D49" s="121">
        <v>15</v>
      </c>
      <c r="E49" s="70">
        <v>5</v>
      </c>
      <c r="F49" s="49" t="s">
        <v>211</v>
      </c>
      <c r="G49" s="148">
        <v>0</v>
      </c>
      <c r="H49" s="204">
        <f>D49*G49</f>
        <v>0</v>
      </c>
      <c r="I49" s="204">
        <f>H49*0.8</f>
        <v>0</v>
      </c>
      <c r="J49" s="204">
        <f>VLOOKUP($L$2,baseSCOREeTW!$A$4:$P$54,MATCH(C49,baseSCOREeTW!$A$3:$P$3,0),FALSE)</f>
        <v>0.3</v>
      </c>
      <c r="K49" s="204">
        <f>H49*J49</f>
        <v>0</v>
      </c>
    </row>
    <row r="50" spans="1:11" ht="15.75" thickBot="1">
      <c r="A50" s="127"/>
      <c r="B50" s="123"/>
      <c r="C50" s="123"/>
      <c r="D50" s="124"/>
      <c r="E50" s="73">
        <v>0</v>
      </c>
      <c r="F50" s="74" t="s">
        <v>212</v>
      </c>
      <c r="G50" s="149"/>
      <c r="H50" s="205"/>
      <c r="I50" s="205"/>
      <c r="J50" s="205"/>
      <c r="K50" s="205"/>
    </row>
    <row r="51" spans="1:11" ht="15.75" thickBot="1">
      <c r="A51" s="95"/>
      <c r="B51" s="1"/>
      <c r="C51" s="1"/>
      <c r="D51" s="1"/>
      <c r="I51" s="85">
        <f>SUM(I3:I50)</f>
        <v>448</v>
      </c>
      <c r="K51" s="85">
        <f>SUM(K3:K50)</f>
        <v>168</v>
      </c>
    </row>
    <row r="52" spans="1:11">
      <c r="A52" s="95"/>
      <c r="B52" s="1"/>
      <c r="C52" s="1"/>
      <c r="D52" s="1"/>
    </row>
    <row r="53" spans="1:11">
      <c r="A53" s="95"/>
      <c r="B53" s="1"/>
      <c r="C53" s="1"/>
      <c r="D53" s="1"/>
    </row>
    <row r="54" spans="1:11">
      <c r="B54" s="50" t="s">
        <v>223</v>
      </c>
      <c r="C54" s="50"/>
      <c r="D54" s="51"/>
      <c r="E54" s="52"/>
    </row>
    <row r="55" spans="1:11">
      <c r="B55" s="53" t="s">
        <v>213</v>
      </c>
      <c r="C55" s="53"/>
      <c r="D55" s="51"/>
      <c r="E55" s="52"/>
    </row>
    <row r="56" spans="1:11">
      <c r="B56" s="53" t="s">
        <v>214</v>
      </c>
      <c r="C56" s="53"/>
      <c r="D56" s="51"/>
      <c r="E56" s="52"/>
    </row>
    <row r="57" spans="1:11">
      <c r="B57" s="53" t="s">
        <v>215</v>
      </c>
      <c r="C57" s="53"/>
      <c r="D57" s="51"/>
      <c r="E57" s="52"/>
    </row>
    <row r="58" spans="1:11">
      <c r="B58" s="53" t="s">
        <v>216</v>
      </c>
      <c r="C58" s="53"/>
      <c r="D58" s="51"/>
      <c r="E58" s="52"/>
    </row>
    <row r="59" spans="1:11">
      <c r="B59" s="53" t="s">
        <v>217</v>
      </c>
      <c r="C59" s="53"/>
      <c r="D59" s="51"/>
      <c r="E59" s="52"/>
    </row>
    <row r="60" spans="1:11">
      <c r="B60" s="53" t="s">
        <v>218</v>
      </c>
      <c r="C60" s="53"/>
      <c r="D60" s="51"/>
      <c r="E60" s="52"/>
    </row>
    <row r="61" spans="1:11">
      <c r="B61" s="53" t="s">
        <v>219</v>
      </c>
      <c r="C61" s="53"/>
      <c r="D61" s="51"/>
      <c r="E61" s="52"/>
    </row>
    <row r="62" spans="1:11">
      <c r="B62" s="53" t="s">
        <v>220</v>
      </c>
      <c r="C62" s="53"/>
      <c r="D62" s="51"/>
      <c r="E62" s="52"/>
    </row>
    <row r="63" spans="1:11">
      <c r="A63" s="95"/>
      <c r="B63" s="53" t="s">
        <v>221</v>
      </c>
      <c r="C63" s="53"/>
      <c r="D63" s="54"/>
      <c r="E63" s="52"/>
    </row>
    <row r="64" spans="1:11">
      <c r="A64" s="95"/>
      <c r="B64" s="53" t="s">
        <v>222</v>
      </c>
      <c r="C64" s="53"/>
      <c r="D64" s="54"/>
      <c r="E64" s="52"/>
    </row>
    <row r="65" spans="1:4">
      <c r="A65" s="95"/>
      <c r="B65" s="1"/>
      <c r="C65" s="1"/>
      <c r="D65" s="1"/>
    </row>
  </sheetData>
  <mergeCells count="113">
    <mergeCell ref="J47:J48"/>
    <mergeCell ref="J49:J50"/>
    <mergeCell ref="K3:K8"/>
    <mergeCell ref="K9:K11"/>
    <mergeCell ref="K12:K14"/>
    <mergeCell ref="K15:K20"/>
    <mergeCell ref="K21:K24"/>
    <mergeCell ref="K25:K30"/>
    <mergeCell ref="K31:K36"/>
    <mergeCell ref="K37:K39"/>
    <mergeCell ref="K40:K42"/>
    <mergeCell ref="K43:K46"/>
    <mergeCell ref="K47:K48"/>
    <mergeCell ref="K49:K50"/>
    <mergeCell ref="J25:J30"/>
    <mergeCell ref="J31:J36"/>
    <mergeCell ref="J37:J39"/>
    <mergeCell ref="J40:J42"/>
    <mergeCell ref="J43:J46"/>
    <mergeCell ref="J3:J8"/>
    <mergeCell ref="J9:J11"/>
    <mergeCell ref="J12:J14"/>
    <mergeCell ref="J15:J20"/>
    <mergeCell ref="J21:J24"/>
    <mergeCell ref="O1:P1"/>
    <mergeCell ref="C1:C2"/>
    <mergeCell ref="C3:C8"/>
    <mergeCell ref="C9:C11"/>
    <mergeCell ref="C12:C14"/>
    <mergeCell ref="C15:C20"/>
    <mergeCell ref="C21:C24"/>
    <mergeCell ref="I12:I14"/>
    <mergeCell ref="I15:I20"/>
    <mergeCell ref="I21:I24"/>
    <mergeCell ref="H12:H14"/>
    <mergeCell ref="H15:H20"/>
    <mergeCell ref="H21:H24"/>
    <mergeCell ref="O2:Q2"/>
    <mergeCell ref="J1:J2"/>
    <mergeCell ref="K1:K2"/>
    <mergeCell ref="D9:D11"/>
    <mergeCell ref="C25:C30"/>
    <mergeCell ref="C31:C36"/>
    <mergeCell ref="C37:C39"/>
    <mergeCell ref="C40:C42"/>
    <mergeCell ref="C43:C46"/>
    <mergeCell ref="C47:C48"/>
    <mergeCell ref="C49:C50"/>
    <mergeCell ref="I37:I39"/>
    <mergeCell ref="I40:I42"/>
    <mergeCell ref="I43:I46"/>
    <mergeCell ref="I47:I48"/>
    <mergeCell ref="I49:I50"/>
    <mergeCell ref="I25:I30"/>
    <mergeCell ref="I31:I36"/>
    <mergeCell ref="G43:G46"/>
    <mergeCell ref="G47:G48"/>
    <mergeCell ref="G49:G50"/>
    <mergeCell ref="H25:H30"/>
    <mergeCell ref="H31:H36"/>
    <mergeCell ref="H37:H39"/>
    <mergeCell ref="H40:H42"/>
    <mergeCell ref="H43:H46"/>
    <mergeCell ref="H47:H48"/>
    <mergeCell ref="H49:H50"/>
    <mergeCell ref="B1:B2"/>
    <mergeCell ref="A1:A2"/>
    <mergeCell ref="I1:I2"/>
    <mergeCell ref="I3:I8"/>
    <mergeCell ref="I9:I11"/>
    <mergeCell ref="H1:H2"/>
    <mergeCell ref="G1:G2"/>
    <mergeCell ref="F1:F2"/>
    <mergeCell ref="E1:E2"/>
    <mergeCell ref="D1:D2"/>
    <mergeCell ref="H3:H8"/>
    <mergeCell ref="H9:H11"/>
    <mergeCell ref="G37:G39"/>
    <mergeCell ref="G40:G42"/>
    <mergeCell ref="B12:B14"/>
    <mergeCell ref="D12:D14"/>
    <mergeCell ref="A12:A36"/>
    <mergeCell ref="A3:A11"/>
    <mergeCell ref="G3:G8"/>
    <mergeCell ref="G9:G11"/>
    <mergeCell ref="G12:G14"/>
    <mergeCell ref="G15:G20"/>
    <mergeCell ref="G21:G24"/>
    <mergeCell ref="G25:G30"/>
    <mergeCell ref="G31:G36"/>
    <mergeCell ref="B15:B20"/>
    <mergeCell ref="D15:D20"/>
    <mergeCell ref="B21:B24"/>
    <mergeCell ref="D21:D24"/>
    <mergeCell ref="B25:B30"/>
    <mergeCell ref="D25:D30"/>
    <mergeCell ref="B31:B36"/>
    <mergeCell ref="D31:D36"/>
    <mergeCell ref="B3:B8"/>
    <mergeCell ref="D3:D8"/>
    <mergeCell ref="B9:B11"/>
    <mergeCell ref="B47:B48"/>
    <mergeCell ref="D47:D48"/>
    <mergeCell ref="B49:B50"/>
    <mergeCell ref="D49:D50"/>
    <mergeCell ref="A43:A50"/>
    <mergeCell ref="B37:B39"/>
    <mergeCell ref="D37:D39"/>
    <mergeCell ref="B40:B42"/>
    <mergeCell ref="D40:D42"/>
    <mergeCell ref="B43:B46"/>
    <mergeCell ref="D43:D46"/>
    <mergeCell ref="A37:A42"/>
  </mergeCells>
  <dataValidations count="14">
    <dataValidation type="list" allowBlank="1" showInputMessage="1" showErrorMessage="1" sqref="M2">
      <formula1>"NOT STARTED,STARTED"</formula1>
    </dataValidation>
    <dataValidation type="list" allowBlank="1" showInputMessage="1" showErrorMessage="1" sqref="L2">
      <formula1>measuresubtype</formula1>
    </dataValidation>
    <dataValidation type="list" allowBlank="1" showInputMessage="1" showErrorMessage="1" sqref="G3">
      <formula1>$E$3:$E$8</formula1>
    </dataValidation>
    <dataValidation type="list" allowBlank="1" showInputMessage="1" showErrorMessage="1" sqref="G9:G11">
      <formula1>$E$9:$E$11</formula1>
    </dataValidation>
    <dataValidation type="list" allowBlank="1" showInputMessage="1" showErrorMessage="1" sqref="G12:G14">
      <formula1>$E$12:$E$14</formula1>
    </dataValidation>
    <dataValidation type="list" allowBlank="1" showInputMessage="1" showErrorMessage="1" sqref="G15:G20">
      <formula1>$E$15:$E$20</formula1>
    </dataValidation>
    <dataValidation type="list" allowBlank="1" showInputMessage="1" showErrorMessage="1" sqref="G21:G24">
      <formula1>$E$21:$E$24</formula1>
    </dataValidation>
    <dataValidation type="list" allowBlank="1" showInputMessage="1" showErrorMessage="1" sqref="G25:G30">
      <formula1>$E$25:$E$30</formula1>
    </dataValidation>
    <dataValidation type="list" allowBlank="1" showInputMessage="1" showErrorMessage="1" sqref="G31:G36">
      <formula1>$E$31:$E$36</formula1>
    </dataValidation>
    <dataValidation type="list" allowBlank="1" showInputMessage="1" showErrorMessage="1" sqref="G37:G39">
      <formula1>$E$37:$E$39</formula1>
    </dataValidation>
    <dataValidation type="list" allowBlank="1" showInputMessage="1" showErrorMessage="1" sqref="G40:G42">
      <formula1>$E$40:$E$42</formula1>
    </dataValidation>
    <dataValidation type="list" allowBlank="1" showInputMessage="1" showErrorMessage="1" sqref="G43:G46">
      <formula1>$E$43:$E$46</formula1>
    </dataValidation>
    <dataValidation type="list" allowBlank="1" showInputMessage="1" showErrorMessage="1" sqref="G47:G48">
      <formula1>$E$47:$E$48</formula1>
    </dataValidation>
    <dataValidation type="list" allowBlank="1" showInputMessage="1" showErrorMessage="1" sqref="G49:G50">
      <formula1>$E$49:$E$50</formula1>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dimension ref="A1:V56"/>
  <sheetViews>
    <sheetView workbookViewId="0">
      <pane xSplit="4" ySplit="2" topLeftCell="E3" activePane="bottomRight" state="frozen"/>
      <selection pane="topRight" activeCell="D1" sqref="D1"/>
      <selection pane="bottomLeft" activeCell="A3" sqref="A3"/>
      <selection pane="bottomRight" activeCell="Q4" sqref="Q4"/>
    </sheetView>
  </sheetViews>
  <sheetFormatPr defaultColWidth="41.7109375" defaultRowHeight="15"/>
  <cols>
    <col min="1" max="1" width="12.140625" style="8" bestFit="1" customWidth="1"/>
    <col min="2" max="2" width="22" style="8" customWidth="1"/>
    <col min="3" max="3" width="21.85546875" style="8" customWidth="1"/>
    <col min="4" max="4" width="40.140625" style="8" customWidth="1"/>
    <col min="5" max="16" width="25.5703125" style="8" customWidth="1"/>
    <col min="17" max="16384" width="41.7109375" style="8"/>
  </cols>
  <sheetData>
    <row r="1" spans="1:22" ht="15.75">
      <c r="B1" s="221" t="s">
        <v>0</v>
      </c>
      <c r="C1" s="222"/>
      <c r="D1" s="223"/>
      <c r="E1" s="228" t="s">
        <v>3</v>
      </c>
      <c r="F1" s="229"/>
      <c r="G1" s="230" t="s">
        <v>6</v>
      </c>
      <c r="H1" s="231"/>
      <c r="I1" s="231"/>
      <c r="J1" s="231"/>
      <c r="K1" s="232"/>
      <c r="L1" s="233" t="s">
        <v>11</v>
      </c>
      <c r="M1" s="234"/>
      <c r="N1" s="235" t="s">
        <v>14</v>
      </c>
      <c r="O1" s="236"/>
      <c r="P1" s="236"/>
      <c r="Q1" s="227" t="s">
        <v>324</v>
      </c>
      <c r="R1" s="227"/>
      <c r="S1" s="227"/>
      <c r="T1" s="227"/>
      <c r="U1" s="227"/>
    </row>
    <row r="2" spans="1:22" ht="90">
      <c r="B2" s="224" t="s">
        <v>1</v>
      </c>
      <c r="C2" s="225"/>
      <c r="D2" s="226"/>
      <c r="E2" s="3" t="s">
        <v>51</v>
      </c>
      <c r="F2" s="3" t="s">
        <v>52</v>
      </c>
      <c r="G2" s="4" t="s">
        <v>53</v>
      </c>
      <c r="H2" s="4" t="s">
        <v>54</v>
      </c>
      <c r="I2" s="4" t="s">
        <v>55</v>
      </c>
      <c r="J2" s="4" t="s">
        <v>181</v>
      </c>
      <c r="K2" s="4" t="s">
        <v>56</v>
      </c>
      <c r="L2" s="5" t="s">
        <v>57</v>
      </c>
      <c r="M2" s="5" t="s">
        <v>58</v>
      </c>
      <c r="N2" s="6" t="s">
        <v>59</v>
      </c>
      <c r="O2" s="6" t="s">
        <v>16</v>
      </c>
      <c r="P2" s="6" t="s">
        <v>60</v>
      </c>
      <c r="Q2" s="113" t="s">
        <v>333</v>
      </c>
      <c r="R2" s="113" t="s">
        <v>332</v>
      </c>
      <c r="S2" s="113" t="s">
        <v>334</v>
      </c>
      <c r="T2" s="113" t="s">
        <v>18</v>
      </c>
      <c r="U2" s="114" t="s">
        <v>177</v>
      </c>
      <c r="V2" s="110"/>
    </row>
    <row r="3" spans="1:22">
      <c r="A3" s="8" t="s">
        <v>323</v>
      </c>
      <c r="B3" s="220" t="s">
        <v>20</v>
      </c>
      <c r="C3" s="220"/>
      <c r="D3" s="20" t="s">
        <v>176</v>
      </c>
      <c r="E3" s="13" t="s">
        <v>307</v>
      </c>
      <c r="F3" s="13" t="s">
        <v>308</v>
      </c>
      <c r="G3" s="17" t="s">
        <v>309</v>
      </c>
      <c r="H3" s="17" t="s">
        <v>310</v>
      </c>
      <c r="I3" s="17" t="s">
        <v>311</v>
      </c>
      <c r="J3" s="17" t="s">
        <v>312</v>
      </c>
      <c r="K3" s="17" t="s">
        <v>313</v>
      </c>
      <c r="L3" s="18" t="s">
        <v>314</v>
      </c>
      <c r="M3" s="18" t="s">
        <v>315</v>
      </c>
      <c r="N3" s="19" t="s">
        <v>316</v>
      </c>
      <c r="O3" s="19" t="s">
        <v>317</v>
      </c>
      <c r="P3" s="111" t="s">
        <v>318</v>
      </c>
      <c r="Q3" s="13" t="s">
        <v>325</v>
      </c>
      <c r="R3" s="13" t="s">
        <v>326</v>
      </c>
      <c r="S3" s="13" t="s">
        <v>327</v>
      </c>
      <c r="T3" s="13" t="s">
        <v>328</v>
      </c>
      <c r="U3" s="13" t="s">
        <v>329</v>
      </c>
    </row>
    <row r="4" spans="1:22" ht="72">
      <c r="A4" s="7" t="s">
        <v>251</v>
      </c>
      <c r="B4" s="7" t="s">
        <v>21</v>
      </c>
      <c r="C4" s="7" t="s">
        <v>22</v>
      </c>
      <c r="D4" s="7" t="s">
        <v>137</v>
      </c>
      <c r="E4" s="9">
        <v>0.3</v>
      </c>
      <c r="F4" s="9">
        <v>0.3</v>
      </c>
      <c r="G4" s="10">
        <v>0.3</v>
      </c>
      <c r="H4" s="10">
        <v>0.3</v>
      </c>
      <c r="I4" s="10">
        <v>0.3</v>
      </c>
      <c r="J4" s="10">
        <v>0.3</v>
      </c>
      <c r="K4" s="10">
        <v>0.3</v>
      </c>
      <c r="L4" s="11">
        <v>0.3</v>
      </c>
      <c r="M4" s="11">
        <v>0.3</v>
      </c>
      <c r="N4" s="12">
        <v>0.3</v>
      </c>
      <c r="O4" s="12">
        <v>0.3</v>
      </c>
      <c r="P4" s="112">
        <v>0.3</v>
      </c>
      <c r="Q4" s="9">
        <v>0.2</v>
      </c>
      <c r="R4" s="9">
        <v>0.2</v>
      </c>
      <c r="S4" s="9">
        <v>0</v>
      </c>
      <c r="T4" s="9">
        <v>0.2</v>
      </c>
      <c r="U4" s="9">
        <f>IF('GW-LW'!$M$2="STARTED",0.2,IF('GW-LW'!$M$2="NOT STARTED",0,NA()))</f>
        <v>0.2</v>
      </c>
    </row>
    <row r="5" spans="1:22" ht="48">
      <c r="A5" s="7" t="s">
        <v>252</v>
      </c>
      <c r="B5" s="7"/>
      <c r="C5" s="7"/>
      <c r="D5" s="7" t="s">
        <v>226</v>
      </c>
      <c r="E5" s="9">
        <v>0.3</v>
      </c>
      <c r="F5" s="9">
        <v>0.3</v>
      </c>
      <c r="G5" s="10">
        <v>0.3</v>
      </c>
      <c r="H5" s="10">
        <v>0.3</v>
      </c>
      <c r="I5" s="10">
        <v>0.3</v>
      </c>
      <c r="J5" s="10">
        <v>0.3</v>
      </c>
      <c r="K5" s="10">
        <v>0.3</v>
      </c>
      <c r="L5" s="11">
        <v>0.3</v>
      </c>
      <c r="M5" s="11">
        <v>0.3</v>
      </c>
      <c r="N5" s="12">
        <v>0.3</v>
      </c>
      <c r="O5" s="12">
        <v>0.3</v>
      </c>
      <c r="P5" s="112">
        <v>0.3</v>
      </c>
      <c r="Q5" s="9">
        <v>0.2</v>
      </c>
      <c r="R5" s="9">
        <v>0.2</v>
      </c>
      <c r="S5" s="9">
        <v>0</v>
      </c>
      <c r="T5" s="9">
        <v>0.2</v>
      </c>
      <c r="U5" s="9">
        <f>IF('GW-LW'!$M$2="STARTED",0.2,IF('GW-LW'!$M$2="NOT STARTED",0,NA()))</f>
        <v>0.2</v>
      </c>
    </row>
    <row r="6" spans="1:22" ht="72">
      <c r="A6" s="7" t="s">
        <v>253</v>
      </c>
      <c r="B6" s="7"/>
      <c r="C6" s="7"/>
      <c r="D6" s="7" t="s">
        <v>147</v>
      </c>
      <c r="E6" s="9">
        <v>0.3</v>
      </c>
      <c r="F6" s="9">
        <v>0.3</v>
      </c>
      <c r="G6" s="10">
        <v>0.3</v>
      </c>
      <c r="H6" s="10">
        <v>0.3</v>
      </c>
      <c r="I6" s="10">
        <v>0.3</v>
      </c>
      <c r="J6" s="10">
        <v>0.3</v>
      </c>
      <c r="K6" s="10">
        <v>0.3</v>
      </c>
      <c r="L6" s="11">
        <v>0.3</v>
      </c>
      <c r="M6" s="11">
        <v>0.5</v>
      </c>
      <c r="N6" s="12">
        <v>0.5</v>
      </c>
      <c r="O6" s="12">
        <v>0.3</v>
      </c>
      <c r="P6" s="112">
        <v>0.5</v>
      </c>
      <c r="Q6" s="9">
        <v>0.2</v>
      </c>
      <c r="R6" s="9">
        <v>0.2</v>
      </c>
      <c r="S6" s="9">
        <v>0.2</v>
      </c>
      <c r="T6" s="9">
        <v>0.2</v>
      </c>
      <c r="U6" s="9">
        <f>IF('GW-LW'!$M$2="STARTED",0.2,IF('GW-LW'!$M$2="NOT STARTED",0,NA()))</f>
        <v>0.2</v>
      </c>
    </row>
    <row r="7" spans="1:22" ht="24">
      <c r="A7" s="7" t="s">
        <v>254</v>
      </c>
      <c r="B7" s="7" t="s">
        <v>23</v>
      </c>
      <c r="C7" s="7" t="s">
        <v>24</v>
      </c>
      <c r="D7" s="7" t="s">
        <v>135</v>
      </c>
      <c r="E7" s="9">
        <v>0.8</v>
      </c>
      <c r="F7" s="9">
        <v>0.8</v>
      </c>
      <c r="G7" s="10">
        <v>0.8</v>
      </c>
      <c r="H7" s="10">
        <v>0.8</v>
      </c>
      <c r="I7" s="10">
        <v>0.8</v>
      </c>
      <c r="J7" s="10">
        <v>0.8</v>
      </c>
      <c r="K7" s="10">
        <v>0.8</v>
      </c>
      <c r="L7" s="11">
        <v>0.3</v>
      </c>
      <c r="M7" s="11">
        <v>0</v>
      </c>
      <c r="N7" s="12">
        <v>0</v>
      </c>
      <c r="O7" s="12">
        <v>0.8</v>
      </c>
      <c r="P7" s="112">
        <v>0</v>
      </c>
      <c r="Q7" s="9">
        <v>0.2</v>
      </c>
      <c r="R7" s="9">
        <v>0.2</v>
      </c>
      <c r="S7" s="9">
        <v>0</v>
      </c>
      <c r="T7" s="9">
        <v>0.2</v>
      </c>
      <c r="U7" s="9">
        <f>IF('GW-LW'!$M$2="STARTED",0.2,IF('GW-LW'!$M$2="NOT STARTED",0,NA()))</f>
        <v>0.2</v>
      </c>
    </row>
    <row r="8" spans="1:22" ht="24">
      <c r="A8" s="7" t="s">
        <v>255</v>
      </c>
      <c r="B8" s="7"/>
      <c r="C8" s="7"/>
      <c r="D8" s="7" t="s">
        <v>136</v>
      </c>
      <c r="E8" s="9">
        <v>0.8</v>
      </c>
      <c r="F8" s="9">
        <v>0.8</v>
      </c>
      <c r="G8" s="10">
        <v>0.8</v>
      </c>
      <c r="H8" s="10">
        <v>0.8</v>
      </c>
      <c r="I8" s="10">
        <v>0.8</v>
      </c>
      <c r="J8" s="10">
        <v>0.8</v>
      </c>
      <c r="K8" s="10">
        <v>0.8</v>
      </c>
      <c r="L8" s="11">
        <v>0.8</v>
      </c>
      <c r="M8" s="11">
        <v>0.3</v>
      </c>
      <c r="N8" s="12">
        <v>0.5</v>
      </c>
      <c r="O8" s="12">
        <v>0</v>
      </c>
      <c r="P8" s="112">
        <v>0.3</v>
      </c>
      <c r="Q8" s="9">
        <v>0.2</v>
      </c>
      <c r="R8" s="9">
        <v>0.2</v>
      </c>
      <c r="S8" s="9">
        <v>0.2</v>
      </c>
      <c r="T8" s="9">
        <v>0.2</v>
      </c>
      <c r="U8" s="9">
        <f>IF('GW-LW'!$M$2="STARTED",0.2,IF('GW-LW'!$M$2="NOT STARTED",0,NA()))</f>
        <v>0.2</v>
      </c>
    </row>
    <row r="9" spans="1:22" ht="36">
      <c r="A9" s="7" t="s">
        <v>256</v>
      </c>
      <c r="B9" s="7"/>
      <c r="C9" s="7"/>
      <c r="D9" s="7" t="s">
        <v>138</v>
      </c>
      <c r="E9" s="9">
        <v>0.3</v>
      </c>
      <c r="F9" s="9">
        <v>0.3</v>
      </c>
      <c r="G9" s="10">
        <v>0.3</v>
      </c>
      <c r="H9" s="10">
        <v>0.3</v>
      </c>
      <c r="I9" s="10">
        <v>0.3</v>
      </c>
      <c r="J9" s="10">
        <v>0.3</v>
      </c>
      <c r="K9" s="10">
        <v>0.3</v>
      </c>
      <c r="L9" s="11">
        <v>0.3</v>
      </c>
      <c r="M9" s="11">
        <v>0.3</v>
      </c>
      <c r="N9" s="12">
        <v>0.3</v>
      </c>
      <c r="O9" s="12">
        <v>0.3</v>
      </c>
      <c r="P9" s="112">
        <v>0.3</v>
      </c>
      <c r="Q9" s="9">
        <v>0.2</v>
      </c>
      <c r="R9" s="9">
        <v>0.2</v>
      </c>
      <c r="S9" s="9">
        <v>0</v>
      </c>
      <c r="T9" s="9">
        <v>0.2</v>
      </c>
      <c r="U9" s="9">
        <f>IF('GW-LW'!$M$2="STARTED",0.2,IF('GW-LW'!$M$2="NOT STARTED",0,NA()))</f>
        <v>0.2</v>
      </c>
    </row>
    <row r="10" spans="1:22" ht="36">
      <c r="A10" s="7" t="s">
        <v>257</v>
      </c>
      <c r="B10" s="7" t="s">
        <v>25</v>
      </c>
      <c r="C10" s="7" t="s">
        <v>26</v>
      </c>
      <c r="D10" s="7" t="s">
        <v>139</v>
      </c>
      <c r="E10" s="9">
        <v>0.3</v>
      </c>
      <c r="F10" s="9">
        <v>0.3</v>
      </c>
      <c r="G10" s="10">
        <v>0.3</v>
      </c>
      <c r="H10" s="10">
        <v>0.3</v>
      </c>
      <c r="I10" s="10">
        <v>0.3</v>
      </c>
      <c r="J10" s="10">
        <v>0.3</v>
      </c>
      <c r="K10" s="10">
        <v>0.3</v>
      </c>
      <c r="L10" s="11">
        <v>0.3</v>
      </c>
      <c r="M10" s="11">
        <v>0</v>
      </c>
      <c r="N10" s="12">
        <v>0</v>
      </c>
      <c r="O10" s="12">
        <v>0</v>
      </c>
      <c r="P10" s="112">
        <v>0</v>
      </c>
      <c r="Q10" s="9">
        <v>0.2</v>
      </c>
      <c r="R10" s="9">
        <v>0.2</v>
      </c>
      <c r="S10" s="9">
        <v>0</v>
      </c>
      <c r="T10" s="9">
        <v>0.2</v>
      </c>
      <c r="U10" s="9">
        <f>IF('GW-LW'!$M$2="STARTED",0.2,IF('GW-LW'!$M$2="NOT STARTED",0,NA()))</f>
        <v>0.2</v>
      </c>
    </row>
    <row r="11" spans="1:22" ht="24">
      <c r="A11" s="7" t="s">
        <v>258</v>
      </c>
      <c r="B11" s="7"/>
      <c r="C11" s="7"/>
      <c r="D11" s="7" t="s">
        <v>140</v>
      </c>
      <c r="E11" s="9">
        <v>0.8</v>
      </c>
      <c r="F11" s="9">
        <v>0.8</v>
      </c>
      <c r="G11" s="10">
        <v>0.8</v>
      </c>
      <c r="H11" s="10">
        <v>0.8</v>
      </c>
      <c r="I11" s="10">
        <v>0.8</v>
      </c>
      <c r="J11" s="10">
        <v>0.8</v>
      </c>
      <c r="K11" s="10">
        <v>0.8</v>
      </c>
      <c r="L11" s="11">
        <v>0.5</v>
      </c>
      <c r="M11" s="11">
        <v>0</v>
      </c>
      <c r="N11" s="12">
        <v>0</v>
      </c>
      <c r="O11" s="12">
        <v>0</v>
      </c>
      <c r="P11" s="112">
        <v>0</v>
      </c>
      <c r="Q11" s="9">
        <v>0</v>
      </c>
      <c r="R11" s="9">
        <v>0.2</v>
      </c>
      <c r="S11" s="9">
        <v>0</v>
      </c>
      <c r="T11" s="9">
        <v>0</v>
      </c>
      <c r="U11" s="9">
        <f>IF('GW-LW'!$M$2="STARTED",0.2,IF('GW-LW'!$M$2="NOT STARTED",0,NA()))</f>
        <v>0.2</v>
      </c>
    </row>
    <row r="12" spans="1:22" ht="24">
      <c r="A12" s="7" t="s">
        <v>259</v>
      </c>
      <c r="B12" s="7"/>
      <c r="C12" s="7"/>
      <c r="D12" s="7" t="s">
        <v>141</v>
      </c>
      <c r="E12" s="9">
        <v>0.5</v>
      </c>
      <c r="F12" s="9">
        <v>0.5</v>
      </c>
      <c r="G12" s="10">
        <v>0.5</v>
      </c>
      <c r="H12" s="10">
        <v>0.5</v>
      </c>
      <c r="I12" s="10">
        <v>0.5</v>
      </c>
      <c r="J12" s="10">
        <v>0.5</v>
      </c>
      <c r="K12" s="10">
        <v>0.5</v>
      </c>
      <c r="L12" s="11">
        <v>0.3</v>
      </c>
      <c r="M12" s="11">
        <v>0</v>
      </c>
      <c r="N12" s="12">
        <v>0</v>
      </c>
      <c r="O12" s="12">
        <v>0</v>
      </c>
      <c r="P12" s="112">
        <v>0</v>
      </c>
      <c r="Q12" s="9">
        <v>0.2</v>
      </c>
      <c r="R12" s="9">
        <v>0.2</v>
      </c>
      <c r="S12" s="9">
        <v>0</v>
      </c>
      <c r="T12" s="9">
        <v>0</v>
      </c>
      <c r="U12" s="9">
        <f>IF('GW-LW'!$M$2="STARTED",0.2,IF('GW-LW'!$M$2="NOT STARTED",0,NA()))</f>
        <v>0.2</v>
      </c>
    </row>
    <row r="13" spans="1:22" ht="24">
      <c r="A13" s="7" t="s">
        <v>260</v>
      </c>
      <c r="B13" s="7"/>
      <c r="C13" s="7"/>
      <c r="D13" s="7" t="s">
        <v>142</v>
      </c>
      <c r="E13" s="9">
        <v>0.5</v>
      </c>
      <c r="F13" s="9">
        <v>0.5</v>
      </c>
      <c r="G13" s="10">
        <v>0</v>
      </c>
      <c r="H13" s="10">
        <v>0</v>
      </c>
      <c r="I13" s="10">
        <v>0</v>
      </c>
      <c r="J13" s="10">
        <v>0.5</v>
      </c>
      <c r="K13" s="10">
        <v>0</v>
      </c>
      <c r="L13" s="11">
        <v>0</v>
      </c>
      <c r="M13" s="11">
        <v>0.8</v>
      </c>
      <c r="N13" s="12">
        <v>0.8</v>
      </c>
      <c r="O13" s="12">
        <v>0.8</v>
      </c>
      <c r="P13" s="112">
        <v>0.8</v>
      </c>
      <c r="Q13" s="9">
        <v>0.2</v>
      </c>
      <c r="R13" s="9">
        <v>0.2</v>
      </c>
      <c r="S13" s="9">
        <v>0</v>
      </c>
      <c r="T13" s="9">
        <v>0</v>
      </c>
      <c r="U13" s="9">
        <f>IF('GW-LW'!$M$2="STARTED",0.2,IF('GW-LW'!$M$2="NOT STARTED",0,NA()))</f>
        <v>0.2</v>
      </c>
    </row>
    <row r="14" spans="1:22" ht="60">
      <c r="A14" s="7" t="s">
        <v>261</v>
      </c>
      <c r="B14" s="7" t="s">
        <v>27</v>
      </c>
      <c r="C14" s="7" t="s">
        <v>28</v>
      </c>
      <c r="D14" s="7" t="s">
        <v>143</v>
      </c>
      <c r="E14" s="9">
        <v>0.5</v>
      </c>
      <c r="F14" s="9">
        <v>0.5</v>
      </c>
      <c r="G14" s="10">
        <v>0.5</v>
      </c>
      <c r="H14" s="10">
        <v>0.5</v>
      </c>
      <c r="I14" s="10">
        <v>0.5</v>
      </c>
      <c r="J14" s="10">
        <v>0.5</v>
      </c>
      <c r="K14" s="10">
        <v>0.5</v>
      </c>
      <c r="L14" s="11">
        <v>0.5</v>
      </c>
      <c r="M14" s="11">
        <v>0.5</v>
      </c>
      <c r="N14" s="12">
        <v>0.5</v>
      </c>
      <c r="O14" s="12">
        <v>0.5</v>
      </c>
      <c r="P14" s="112">
        <v>0.5</v>
      </c>
      <c r="Q14" s="9">
        <v>0.2</v>
      </c>
      <c r="R14" s="9">
        <v>0.2</v>
      </c>
      <c r="S14" s="9">
        <v>0</v>
      </c>
      <c r="T14" s="9">
        <v>0.2</v>
      </c>
      <c r="U14" s="9">
        <f>IF('GW-LW'!$M$2="STARTED",0.2,IF('GW-LW'!$M$2="NOT STARTED",0,NA()))</f>
        <v>0.2</v>
      </c>
    </row>
    <row r="15" spans="1:22" ht="24">
      <c r="A15" s="7" t="s">
        <v>262</v>
      </c>
      <c r="B15" s="7"/>
      <c r="C15" s="7"/>
      <c r="D15" s="7" t="s">
        <v>150</v>
      </c>
      <c r="E15" s="9">
        <v>0.5</v>
      </c>
      <c r="F15" s="9">
        <v>0.5</v>
      </c>
      <c r="G15" s="10">
        <v>0.5</v>
      </c>
      <c r="H15" s="10">
        <v>0.5</v>
      </c>
      <c r="I15" s="10">
        <v>0.5</v>
      </c>
      <c r="J15" s="10">
        <v>0.5</v>
      </c>
      <c r="K15" s="10">
        <v>0.5</v>
      </c>
      <c r="L15" s="11">
        <v>0.5</v>
      </c>
      <c r="M15" s="11">
        <v>0.5</v>
      </c>
      <c r="N15" s="12">
        <v>0.5</v>
      </c>
      <c r="O15" s="12">
        <v>0.5</v>
      </c>
      <c r="P15" s="112">
        <v>0.5</v>
      </c>
      <c r="Q15" s="9">
        <v>0.2</v>
      </c>
      <c r="R15" s="9">
        <v>0.2</v>
      </c>
      <c r="S15" s="9">
        <v>0</v>
      </c>
      <c r="T15" s="9">
        <v>0.2</v>
      </c>
      <c r="U15" s="9">
        <f>IF('GW-LW'!$M$2="STARTED",0.2,IF('GW-LW'!$M$2="NOT STARTED",0,NA()))</f>
        <v>0.2</v>
      </c>
    </row>
    <row r="16" spans="1:22" ht="36">
      <c r="A16" s="7" t="s">
        <v>263</v>
      </c>
      <c r="B16" s="7"/>
      <c r="C16" s="7"/>
      <c r="D16" s="7" t="s">
        <v>146</v>
      </c>
      <c r="E16" s="9">
        <v>0.5</v>
      </c>
      <c r="F16" s="9">
        <v>0.5</v>
      </c>
      <c r="G16" s="10">
        <v>0.5</v>
      </c>
      <c r="H16" s="10">
        <v>0.5</v>
      </c>
      <c r="I16" s="10">
        <v>0.5</v>
      </c>
      <c r="J16" s="10">
        <v>0.5</v>
      </c>
      <c r="K16" s="10">
        <v>0.5</v>
      </c>
      <c r="L16" s="11">
        <v>0.5</v>
      </c>
      <c r="M16" s="11">
        <v>0.5</v>
      </c>
      <c r="N16" s="12">
        <v>0.5</v>
      </c>
      <c r="O16" s="12">
        <v>0.5</v>
      </c>
      <c r="P16" s="112">
        <v>0.5</v>
      </c>
      <c r="Q16" s="9">
        <v>0.2</v>
      </c>
      <c r="R16" s="9">
        <v>0.2</v>
      </c>
      <c r="S16" s="9">
        <v>0</v>
      </c>
      <c r="T16" s="9">
        <v>0.2</v>
      </c>
      <c r="U16" s="9">
        <f>IF('GW-LW'!$M$2="STARTED",0.2,IF('GW-LW'!$M$2="NOT STARTED",0,NA()))</f>
        <v>0.2</v>
      </c>
    </row>
    <row r="17" spans="1:21" ht="24">
      <c r="A17" s="7" t="s">
        <v>264</v>
      </c>
      <c r="B17" s="7"/>
      <c r="C17" s="7"/>
      <c r="D17" s="7" t="s">
        <v>144</v>
      </c>
      <c r="E17" s="9">
        <v>0.5</v>
      </c>
      <c r="F17" s="9">
        <v>0.5</v>
      </c>
      <c r="G17" s="10">
        <v>0.5</v>
      </c>
      <c r="H17" s="10">
        <v>0.5</v>
      </c>
      <c r="I17" s="10">
        <v>0.5</v>
      </c>
      <c r="J17" s="10">
        <v>0.5</v>
      </c>
      <c r="K17" s="10">
        <v>0.5</v>
      </c>
      <c r="L17" s="11">
        <v>0.5</v>
      </c>
      <c r="M17" s="11">
        <v>0.5</v>
      </c>
      <c r="N17" s="12">
        <v>0.5</v>
      </c>
      <c r="O17" s="12">
        <v>0.5</v>
      </c>
      <c r="P17" s="112">
        <v>0.5</v>
      </c>
      <c r="Q17" s="9">
        <v>0.2</v>
      </c>
      <c r="R17" s="9">
        <v>0.2</v>
      </c>
      <c r="S17" s="9">
        <v>0</v>
      </c>
      <c r="T17" s="9">
        <v>0.2</v>
      </c>
      <c r="U17" s="9">
        <f>IF('GW-LW'!$M$2="STARTED",0.2,IF('GW-LW'!$M$2="NOT STARTED",0,NA()))</f>
        <v>0.2</v>
      </c>
    </row>
    <row r="18" spans="1:21">
      <c r="A18" s="7" t="s">
        <v>265</v>
      </c>
      <c r="B18" s="7"/>
      <c r="C18" s="7"/>
      <c r="D18" s="7" t="s">
        <v>145</v>
      </c>
      <c r="E18" s="9">
        <v>0.5</v>
      </c>
      <c r="F18" s="9">
        <v>0.5</v>
      </c>
      <c r="G18" s="10">
        <v>0.5</v>
      </c>
      <c r="H18" s="10">
        <v>0.5</v>
      </c>
      <c r="I18" s="10">
        <v>0.5</v>
      </c>
      <c r="J18" s="10">
        <v>0.5</v>
      </c>
      <c r="K18" s="10">
        <v>0.5</v>
      </c>
      <c r="L18" s="11">
        <v>0.5</v>
      </c>
      <c r="M18" s="11">
        <v>0.5</v>
      </c>
      <c r="N18" s="12">
        <v>0.5</v>
      </c>
      <c r="O18" s="12">
        <v>0.5</v>
      </c>
      <c r="P18" s="112">
        <v>0.5</v>
      </c>
      <c r="Q18" s="9">
        <v>0.2</v>
      </c>
      <c r="R18" s="9">
        <v>0.2</v>
      </c>
      <c r="S18" s="9">
        <v>0</v>
      </c>
      <c r="T18" s="9">
        <v>0.2</v>
      </c>
      <c r="U18" s="9">
        <f>IF('GW-LW'!$M$2="STARTED",0.2,IF('GW-LW'!$M$2="NOT STARTED",0,NA()))</f>
        <v>0.2</v>
      </c>
    </row>
    <row r="19" spans="1:21" ht="24">
      <c r="A19" s="7" t="s">
        <v>266</v>
      </c>
      <c r="B19" s="7"/>
      <c r="C19" s="7"/>
      <c r="D19" s="7" t="s">
        <v>149</v>
      </c>
      <c r="E19" s="9">
        <v>0.5</v>
      </c>
      <c r="F19" s="9">
        <v>0.5</v>
      </c>
      <c r="G19" s="10">
        <v>0.5</v>
      </c>
      <c r="H19" s="10">
        <v>0.5</v>
      </c>
      <c r="I19" s="10">
        <v>0.5</v>
      </c>
      <c r="J19" s="10">
        <v>0.5</v>
      </c>
      <c r="K19" s="10">
        <v>0.5</v>
      </c>
      <c r="L19" s="11">
        <v>0.5</v>
      </c>
      <c r="M19" s="11">
        <v>0.5</v>
      </c>
      <c r="N19" s="12">
        <v>0.5</v>
      </c>
      <c r="O19" s="12">
        <v>0.5</v>
      </c>
      <c r="P19" s="112">
        <v>0.5</v>
      </c>
      <c r="Q19" s="9">
        <v>0.2</v>
      </c>
      <c r="R19" s="9">
        <v>0.2</v>
      </c>
      <c r="S19" s="9">
        <v>0</v>
      </c>
      <c r="T19" s="9">
        <v>0.2</v>
      </c>
      <c r="U19" s="9">
        <f>IF('GW-LW'!$M$2="STARTED",0.2,IF('GW-LW'!$M$2="NOT STARTED",0,NA()))</f>
        <v>0.2</v>
      </c>
    </row>
    <row r="20" spans="1:21">
      <c r="A20" s="7" t="s">
        <v>267</v>
      </c>
      <c r="B20" s="7"/>
      <c r="C20" s="7"/>
      <c r="D20" s="7" t="s">
        <v>148</v>
      </c>
      <c r="E20" s="9">
        <v>0.3</v>
      </c>
      <c r="F20" s="9">
        <v>0.3</v>
      </c>
      <c r="G20" s="10">
        <v>0.3</v>
      </c>
      <c r="H20" s="10">
        <v>0.3</v>
      </c>
      <c r="I20" s="10">
        <v>0.3</v>
      </c>
      <c r="J20" s="10">
        <v>0.3</v>
      </c>
      <c r="K20" s="10">
        <v>0.3</v>
      </c>
      <c r="L20" s="11">
        <v>0.3</v>
      </c>
      <c r="M20" s="11">
        <v>0.3</v>
      </c>
      <c r="N20" s="12">
        <v>0.3</v>
      </c>
      <c r="O20" s="12">
        <v>0.3</v>
      </c>
      <c r="P20" s="112">
        <v>0.3</v>
      </c>
      <c r="Q20" s="9">
        <v>0.2</v>
      </c>
      <c r="R20" s="9">
        <v>0.2</v>
      </c>
      <c r="S20" s="9">
        <v>0</v>
      </c>
      <c r="T20" s="9">
        <v>0.2</v>
      </c>
      <c r="U20" s="9">
        <f>IF('GW-LW'!$M$2="STARTED",0.2,IF('GW-LW'!$M$2="NOT STARTED",0,NA()))</f>
        <v>0.2</v>
      </c>
    </row>
    <row r="21" spans="1:21" ht="23.45" customHeight="1">
      <c r="A21" s="7" t="s">
        <v>268</v>
      </c>
      <c r="B21" s="7" t="s">
        <v>29</v>
      </c>
      <c r="C21" s="7" t="s">
        <v>30</v>
      </c>
      <c r="D21" s="7" t="s">
        <v>151</v>
      </c>
      <c r="E21" s="9">
        <v>0.8</v>
      </c>
      <c r="F21" s="9">
        <v>0.8</v>
      </c>
      <c r="G21" s="10">
        <v>0.8</v>
      </c>
      <c r="H21" s="10">
        <v>0.8</v>
      </c>
      <c r="I21" s="10">
        <v>0.8</v>
      </c>
      <c r="J21" s="10">
        <v>0.8</v>
      </c>
      <c r="K21" s="10">
        <v>0.8</v>
      </c>
      <c r="L21" s="11">
        <v>0.8</v>
      </c>
      <c r="M21" s="11">
        <v>0.8</v>
      </c>
      <c r="N21" s="12">
        <v>0.8</v>
      </c>
      <c r="O21" s="12">
        <v>0.8</v>
      </c>
      <c r="P21" s="112">
        <v>0.8</v>
      </c>
      <c r="Q21" s="9">
        <v>0.2</v>
      </c>
      <c r="R21" s="9">
        <v>0.2</v>
      </c>
      <c r="S21" s="9">
        <v>0.2</v>
      </c>
      <c r="T21" s="9">
        <v>0.2</v>
      </c>
      <c r="U21" s="9">
        <f>IF('GW-LW'!$M$2="STARTED",0.2,IF('GW-LW'!$M$2="NOT STARTED",0,NA()))</f>
        <v>0.2</v>
      </c>
    </row>
    <row r="22" spans="1:21" ht="23.45" customHeight="1">
      <c r="A22" s="7" t="s">
        <v>269</v>
      </c>
      <c r="B22" s="7"/>
      <c r="C22" s="7"/>
      <c r="D22" s="7" t="s">
        <v>158</v>
      </c>
      <c r="E22" s="9">
        <v>0.8</v>
      </c>
      <c r="F22" s="9">
        <v>0.8</v>
      </c>
      <c r="G22" s="10">
        <v>0.8</v>
      </c>
      <c r="H22" s="10">
        <v>0.8</v>
      </c>
      <c r="I22" s="10">
        <v>0.8</v>
      </c>
      <c r="J22" s="10">
        <v>0.8</v>
      </c>
      <c r="K22" s="10">
        <v>0.8</v>
      </c>
      <c r="L22" s="11">
        <v>0.8</v>
      </c>
      <c r="M22" s="11">
        <v>0.8</v>
      </c>
      <c r="N22" s="12">
        <v>0.8</v>
      </c>
      <c r="O22" s="12">
        <v>0.8</v>
      </c>
      <c r="P22" s="112">
        <v>0.8</v>
      </c>
      <c r="Q22" s="9">
        <v>0</v>
      </c>
      <c r="R22" s="9">
        <v>0.2</v>
      </c>
      <c r="S22" s="9">
        <v>0.2</v>
      </c>
      <c r="T22" s="9">
        <v>0</v>
      </c>
      <c r="U22" s="9">
        <f>IF('GW-LW'!$M$2="STARTED",0.2,IF('GW-LW'!$M$2="NOT STARTED",0,NA()))</f>
        <v>0.2</v>
      </c>
    </row>
    <row r="23" spans="1:21" ht="23.45" customHeight="1">
      <c r="A23" s="7" t="s">
        <v>270</v>
      </c>
      <c r="B23" s="7"/>
      <c r="C23" s="7"/>
      <c r="D23" s="7" t="s">
        <v>152</v>
      </c>
      <c r="E23" s="9">
        <v>0.5</v>
      </c>
      <c r="F23" s="9">
        <v>0.5</v>
      </c>
      <c r="G23" s="10">
        <v>0.5</v>
      </c>
      <c r="H23" s="10">
        <v>0.5</v>
      </c>
      <c r="I23" s="10">
        <v>0.5</v>
      </c>
      <c r="J23" s="10">
        <v>0.5</v>
      </c>
      <c r="K23" s="10">
        <v>0.5</v>
      </c>
      <c r="L23" s="11">
        <v>0.5</v>
      </c>
      <c r="M23" s="11">
        <v>0.8</v>
      </c>
      <c r="N23" s="12">
        <v>0.8</v>
      </c>
      <c r="O23" s="12">
        <v>0.5</v>
      </c>
      <c r="P23" s="112">
        <v>0.8</v>
      </c>
      <c r="Q23" s="9">
        <v>0.2</v>
      </c>
      <c r="R23" s="9">
        <v>0.2</v>
      </c>
      <c r="S23" s="9">
        <v>0.2</v>
      </c>
      <c r="T23" s="9">
        <v>0</v>
      </c>
      <c r="U23" s="9">
        <f>IF('GW-LW'!$M$2="STARTED",0.2,IF('GW-LW'!$M$2="NOT STARTED",0,NA()))</f>
        <v>0.2</v>
      </c>
    </row>
    <row r="24" spans="1:21" ht="23.45" customHeight="1">
      <c r="A24" s="7" t="s">
        <v>271</v>
      </c>
      <c r="B24" s="7"/>
      <c r="C24" s="7"/>
      <c r="D24" s="7" t="s">
        <v>156</v>
      </c>
      <c r="E24" s="9">
        <v>0.8</v>
      </c>
      <c r="F24" s="9">
        <v>0.8</v>
      </c>
      <c r="G24" s="10">
        <v>0.8</v>
      </c>
      <c r="H24" s="10">
        <v>0.8</v>
      </c>
      <c r="I24" s="10">
        <v>0.8</v>
      </c>
      <c r="J24" s="10">
        <v>0.8</v>
      </c>
      <c r="K24" s="10">
        <v>0.8</v>
      </c>
      <c r="L24" s="11">
        <v>0.8</v>
      </c>
      <c r="M24" s="11">
        <v>0.8</v>
      </c>
      <c r="N24" s="12">
        <v>0.8</v>
      </c>
      <c r="O24" s="12">
        <v>0.8</v>
      </c>
      <c r="P24" s="112">
        <v>0.8</v>
      </c>
      <c r="Q24" s="9">
        <v>0.2</v>
      </c>
      <c r="R24" s="9">
        <v>0.2</v>
      </c>
      <c r="S24" s="9">
        <v>0.2</v>
      </c>
      <c r="T24" s="9">
        <v>0.2</v>
      </c>
      <c r="U24" s="9">
        <f>IF('GW-LW'!$M$2="STARTED",0.2,IF('GW-LW'!$M$2="NOT STARTED",0,NA()))</f>
        <v>0.2</v>
      </c>
    </row>
    <row r="25" spans="1:21" ht="24">
      <c r="A25" s="7" t="s">
        <v>272</v>
      </c>
      <c r="B25" s="7" t="s">
        <v>31</v>
      </c>
      <c r="C25" s="7" t="s">
        <v>32</v>
      </c>
      <c r="D25" s="7" t="s">
        <v>153</v>
      </c>
      <c r="E25" s="9">
        <v>0.8</v>
      </c>
      <c r="F25" s="9">
        <v>0.8</v>
      </c>
      <c r="G25" s="10">
        <v>0.8</v>
      </c>
      <c r="H25" s="10">
        <v>0.8</v>
      </c>
      <c r="I25" s="10">
        <v>0.8</v>
      </c>
      <c r="J25" s="10">
        <v>0.8</v>
      </c>
      <c r="K25" s="10">
        <v>0.8</v>
      </c>
      <c r="L25" s="11">
        <v>0.8</v>
      </c>
      <c r="M25" s="11">
        <v>0</v>
      </c>
      <c r="N25" s="12">
        <v>0</v>
      </c>
      <c r="O25" s="12">
        <v>0.8</v>
      </c>
      <c r="P25" s="112">
        <v>0</v>
      </c>
      <c r="Q25" s="9">
        <v>0</v>
      </c>
      <c r="R25" s="9">
        <v>0</v>
      </c>
      <c r="S25" s="9">
        <v>0.2</v>
      </c>
      <c r="T25" s="9">
        <v>0</v>
      </c>
      <c r="U25" s="9">
        <f>IF('GW-LW'!$M$2="STARTED",0.2,IF('GW-LW'!$M$2="NOT STARTED",0,NA()))</f>
        <v>0.2</v>
      </c>
    </row>
    <row r="26" spans="1:21" ht="24">
      <c r="A26" s="7" t="s">
        <v>273</v>
      </c>
      <c r="B26" s="7"/>
      <c r="C26" s="7"/>
      <c r="D26" s="7" t="s">
        <v>154</v>
      </c>
      <c r="E26" s="9">
        <v>0.8</v>
      </c>
      <c r="F26" s="9">
        <v>0.8</v>
      </c>
      <c r="G26" s="10">
        <v>0.8</v>
      </c>
      <c r="H26" s="10">
        <v>0.8</v>
      </c>
      <c r="I26" s="10">
        <v>0.8</v>
      </c>
      <c r="J26" s="10">
        <v>0.8</v>
      </c>
      <c r="K26" s="10">
        <v>0.8</v>
      </c>
      <c r="L26" s="11">
        <v>0.8</v>
      </c>
      <c r="M26" s="11">
        <v>0</v>
      </c>
      <c r="N26" s="12">
        <v>0</v>
      </c>
      <c r="O26" s="12">
        <v>0.8</v>
      </c>
      <c r="P26" s="112">
        <v>0</v>
      </c>
      <c r="Q26" s="9">
        <v>0</v>
      </c>
      <c r="R26" s="9">
        <v>0</v>
      </c>
      <c r="S26" s="9">
        <v>0.2</v>
      </c>
      <c r="T26" s="9">
        <v>0</v>
      </c>
      <c r="U26" s="9">
        <f>IF('GW-LW'!$M$2="STARTED",0.2,IF('GW-LW'!$M$2="NOT STARTED",0,NA()))</f>
        <v>0.2</v>
      </c>
    </row>
    <row r="27" spans="1:21">
      <c r="A27" s="7" t="s">
        <v>274</v>
      </c>
      <c r="B27" s="7"/>
      <c r="C27" s="7"/>
      <c r="D27" s="7" t="s">
        <v>155</v>
      </c>
      <c r="E27" s="9">
        <v>0.5</v>
      </c>
      <c r="F27" s="9">
        <v>0.5</v>
      </c>
      <c r="G27" s="10">
        <v>0.5</v>
      </c>
      <c r="H27" s="10">
        <v>0.5</v>
      </c>
      <c r="I27" s="10">
        <v>0.5</v>
      </c>
      <c r="J27" s="10">
        <v>0.5</v>
      </c>
      <c r="K27" s="10">
        <v>0.5</v>
      </c>
      <c r="L27" s="11">
        <v>0.5</v>
      </c>
      <c r="M27" s="11">
        <v>0</v>
      </c>
      <c r="N27" s="12">
        <v>0</v>
      </c>
      <c r="O27" s="12">
        <v>0.5</v>
      </c>
      <c r="P27" s="112">
        <v>0</v>
      </c>
      <c r="Q27" s="9">
        <v>0</v>
      </c>
      <c r="R27" s="9">
        <v>0.2</v>
      </c>
      <c r="S27" s="9">
        <v>0.2</v>
      </c>
      <c r="T27" s="9">
        <v>0.2</v>
      </c>
      <c r="U27" s="9">
        <f>IF('GW-LW'!$M$2="STARTED",0.2,IF('GW-LW'!$M$2="NOT STARTED",0,NA()))</f>
        <v>0.2</v>
      </c>
    </row>
    <row r="28" spans="1:21" ht="36">
      <c r="A28" s="7" t="s">
        <v>275</v>
      </c>
      <c r="B28" s="7" t="s">
        <v>33</v>
      </c>
      <c r="C28" s="7" t="s">
        <v>34</v>
      </c>
      <c r="D28" s="7" t="s">
        <v>157</v>
      </c>
      <c r="E28" s="9">
        <v>0.5</v>
      </c>
      <c r="F28" s="9">
        <v>0.5</v>
      </c>
      <c r="G28" s="10">
        <v>0.5</v>
      </c>
      <c r="H28" s="10">
        <v>0.5</v>
      </c>
      <c r="I28" s="10">
        <v>0.5</v>
      </c>
      <c r="J28" s="10">
        <v>0.5</v>
      </c>
      <c r="K28" s="10">
        <v>0.5</v>
      </c>
      <c r="L28" s="11">
        <v>0.5</v>
      </c>
      <c r="M28" s="11">
        <v>0</v>
      </c>
      <c r="N28" s="12">
        <v>0</v>
      </c>
      <c r="O28" s="12">
        <v>0.5</v>
      </c>
      <c r="P28" s="112">
        <v>0</v>
      </c>
      <c r="Q28" s="9">
        <v>0</v>
      </c>
      <c r="R28" s="9">
        <v>0.2</v>
      </c>
      <c r="S28" s="9">
        <v>0.2</v>
      </c>
      <c r="T28" s="9">
        <v>0</v>
      </c>
      <c r="U28" s="9">
        <f>IF('GW-LW'!$M$2="STARTED",0.2,IF('GW-LW'!$M$2="NOT STARTED",0,NA()))</f>
        <v>0.2</v>
      </c>
    </row>
    <row r="29" spans="1:21" ht="36">
      <c r="A29" s="7" t="s">
        <v>276</v>
      </c>
      <c r="B29" s="7"/>
      <c r="C29" s="7"/>
      <c r="D29" s="7" t="s">
        <v>159</v>
      </c>
      <c r="E29" s="9">
        <v>0.8</v>
      </c>
      <c r="F29" s="9">
        <v>0.8</v>
      </c>
      <c r="G29" s="10">
        <v>0.8</v>
      </c>
      <c r="H29" s="10">
        <v>0.8</v>
      </c>
      <c r="I29" s="10">
        <v>0.8</v>
      </c>
      <c r="J29" s="10">
        <v>0.8</v>
      </c>
      <c r="K29" s="10">
        <v>0.8</v>
      </c>
      <c r="L29" s="11">
        <v>0.8</v>
      </c>
      <c r="M29" s="11">
        <v>0</v>
      </c>
      <c r="N29" s="12">
        <v>0</v>
      </c>
      <c r="O29" s="12">
        <v>0.8</v>
      </c>
      <c r="P29" s="112">
        <v>0</v>
      </c>
      <c r="Q29" s="9">
        <v>0</v>
      </c>
      <c r="R29" s="9">
        <v>0.2</v>
      </c>
      <c r="S29" s="9">
        <v>0.2</v>
      </c>
      <c r="T29" s="9">
        <v>0</v>
      </c>
      <c r="U29" s="9">
        <f>IF('GW-LW'!$M$2="STARTED",0.2,IF('GW-LW'!$M$2="NOT STARTED",0,NA()))</f>
        <v>0.2</v>
      </c>
    </row>
    <row r="30" spans="1:21">
      <c r="A30" s="7" t="s">
        <v>277</v>
      </c>
      <c r="B30" s="7"/>
      <c r="C30" s="7"/>
      <c r="D30" s="7" t="s">
        <v>160</v>
      </c>
      <c r="E30" s="9">
        <v>0.5</v>
      </c>
      <c r="F30" s="9">
        <v>0.5</v>
      </c>
      <c r="G30" s="10">
        <v>0.5</v>
      </c>
      <c r="H30" s="10">
        <v>0.5</v>
      </c>
      <c r="I30" s="10">
        <v>0.5</v>
      </c>
      <c r="J30" s="10">
        <v>0.5</v>
      </c>
      <c r="K30" s="10">
        <v>0.5</v>
      </c>
      <c r="L30" s="11">
        <v>0.5</v>
      </c>
      <c r="M30" s="11">
        <v>0</v>
      </c>
      <c r="N30" s="12">
        <v>0</v>
      </c>
      <c r="O30" s="12">
        <v>0.5</v>
      </c>
      <c r="P30" s="112">
        <v>0</v>
      </c>
      <c r="Q30" s="9">
        <v>0</v>
      </c>
      <c r="R30" s="9">
        <v>0</v>
      </c>
      <c r="S30" s="9">
        <v>0.2</v>
      </c>
      <c r="T30" s="9">
        <v>0</v>
      </c>
      <c r="U30" s="9">
        <f>IF('GW-LW'!$M$2="STARTED",0.2,IF('GW-LW'!$M$2="NOT STARTED",0,NA()))</f>
        <v>0.2</v>
      </c>
    </row>
    <row r="31" spans="1:21">
      <c r="A31" s="7" t="s">
        <v>278</v>
      </c>
      <c r="B31" s="7"/>
      <c r="C31" s="7"/>
      <c r="D31" s="7" t="s">
        <v>161</v>
      </c>
      <c r="E31" s="9">
        <v>0.5</v>
      </c>
      <c r="F31" s="9">
        <v>0.5</v>
      </c>
      <c r="G31" s="10">
        <v>0.5</v>
      </c>
      <c r="H31" s="10">
        <v>0.5</v>
      </c>
      <c r="I31" s="10">
        <v>0.5</v>
      </c>
      <c r="J31" s="10">
        <v>0.5</v>
      </c>
      <c r="K31" s="10">
        <v>0.5</v>
      </c>
      <c r="L31" s="11">
        <v>0.5</v>
      </c>
      <c r="M31" s="11">
        <v>0</v>
      </c>
      <c r="N31" s="12">
        <v>0</v>
      </c>
      <c r="O31" s="12">
        <v>0</v>
      </c>
      <c r="P31" s="112">
        <v>0</v>
      </c>
      <c r="Q31" s="9">
        <v>0</v>
      </c>
      <c r="R31" s="9">
        <v>0</v>
      </c>
      <c r="S31" s="9">
        <v>0.2</v>
      </c>
      <c r="T31" s="9">
        <v>0</v>
      </c>
      <c r="U31" s="9">
        <f>IF('GW-LW'!$M$2="STARTED",0.2,IF('GW-LW'!$M$2="NOT STARTED",0,NA()))</f>
        <v>0.2</v>
      </c>
    </row>
    <row r="32" spans="1:21">
      <c r="A32" s="7" t="s">
        <v>279</v>
      </c>
      <c r="B32" s="7"/>
      <c r="C32" s="7"/>
      <c r="D32" s="7" t="s">
        <v>162</v>
      </c>
      <c r="E32" s="9">
        <v>0.8</v>
      </c>
      <c r="F32" s="9">
        <v>0.8</v>
      </c>
      <c r="G32" s="10">
        <v>0.8</v>
      </c>
      <c r="H32" s="10">
        <v>0.8</v>
      </c>
      <c r="I32" s="10">
        <v>0.8</v>
      </c>
      <c r="J32" s="10">
        <v>0.8</v>
      </c>
      <c r="K32" s="10">
        <v>0.8</v>
      </c>
      <c r="L32" s="11">
        <v>0.8</v>
      </c>
      <c r="M32" s="11">
        <v>0</v>
      </c>
      <c r="N32" s="12">
        <v>0</v>
      </c>
      <c r="O32" s="12">
        <v>0.8</v>
      </c>
      <c r="P32" s="112">
        <v>0</v>
      </c>
      <c r="Q32" s="9">
        <v>0</v>
      </c>
      <c r="R32" s="9">
        <v>0</v>
      </c>
      <c r="S32" s="9">
        <v>0.2</v>
      </c>
      <c r="T32" s="9">
        <v>0</v>
      </c>
      <c r="U32" s="9">
        <f>IF('GW-LW'!$M$2="STARTED",0.2,IF('GW-LW'!$M$2="NOT STARTED",0,NA()))</f>
        <v>0.2</v>
      </c>
    </row>
    <row r="33" spans="1:21">
      <c r="A33" s="7" t="s">
        <v>280</v>
      </c>
      <c r="B33" s="7"/>
      <c r="C33" s="7"/>
      <c r="D33" s="7" t="s">
        <v>175</v>
      </c>
      <c r="E33" s="9">
        <v>0.8</v>
      </c>
      <c r="F33" s="9">
        <v>0.8</v>
      </c>
      <c r="G33" s="10">
        <v>0.8</v>
      </c>
      <c r="H33" s="10">
        <v>0.8</v>
      </c>
      <c r="I33" s="10">
        <v>0.8</v>
      </c>
      <c r="J33" s="10">
        <v>0.8</v>
      </c>
      <c r="K33" s="10">
        <v>0.8</v>
      </c>
      <c r="L33" s="11">
        <v>0.8</v>
      </c>
      <c r="M33" s="11">
        <v>0</v>
      </c>
      <c r="N33" s="12">
        <v>0</v>
      </c>
      <c r="O33" s="12">
        <v>0.8</v>
      </c>
      <c r="P33" s="112">
        <v>0</v>
      </c>
      <c r="Q33" s="9">
        <v>0</v>
      </c>
      <c r="R33" s="9">
        <v>0</v>
      </c>
      <c r="S33" s="9">
        <v>0.2</v>
      </c>
      <c r="T33" s="9">
        <v>0</v>
      </c>
      <c r="U33" s="9">
        <f>IF('GW-LW'!$M$2="STARTED",0.2,IF('GW-LW'!$M$2="NOT STARTED",0,NA()))</f>
        <v>0.2</v>
      </c>
    </row>
    <row r="34" spans="1:21" ht="24">
      <c r="A34" s="7" t="s">
        <v>281</v>
      </c>
      <c r="B34" s="7"/>
      <c r="C34" s="7"/>
      <c r="D34" s="66" t="s">
        <v>227</v>
      </c>
      <c r="E34" s="9">
        <v>0.5</v>
      </c>
      <c r="F34" s="9">
        <v>0.5</v>
      </c>
      <c r="G34" s="10">
        <v>0.5</v>
      </c>
      <c r="H34" s="10">
        <v>0.5</v>
      </c>
      <c r="I34" s="10">
        <v>0.5</v>
      </c>
      <c r="J34" s="10">
        <v>0.5</v>
      </c>
      <c r="K34" s="10">
        <v>0.5</v>
      </c>
      <c r="L34" s="11">
        <v>0.5</v>
      </c>
      <c r="M34" s="11">
        <v>0.5</v>
      </c>
      <c r="N34" s="12">
        <v>0.8</v>
      </c>
      <c r="O34" s="12">
        <v>0.5</v>
      </c>
      <c r="P34" s="112">
        <v>0.8</v>
      </c>
      <c r="Q34" s="9">
        <v>0.2</v>
      </c>
      <c r="R34" s="9">
        <v>0.2</v>
      </c>
      <c r="S34" s="9">
        <v>0.2</v>
      </c>
      <c r="T34" s="9">
        <v>0.2</v>
      </c>
      <c r="U34" s="9">
        <f>IF('GW-LW'!$M$2="STARTED",0.2,IF('GW-LW'!$M$2="NOT STARTED",0,NA()))</f>
        <v>0.2</v>
      </c>
    </row>
    <row r="35" spans="1:21" ht="23.45" customHeight="1">
      <c r="A35" s="7" t="s">
        <v>282</v>
      </c>
      <c r="B35" s="7" t="s">
        <v>35</v>
      </c>
      <c r="C35" s="7" t="s">
        <v>36</v>
      </c>
      <c r="D35" s="7" t="s">
        <v>163</v>
      </c>
      <c r="E35" s="9">
        <v>0.5</v>
      </c>
      <c r="F35" s="9">
        <v>0.5</v>
      </c>
      <c r="G35" s="10">
        <v>0.5</v>
      </c>
      <c r="H35" s="10">
        <v>0.5</v>
      </c>
      <c r="I35" s="10">
        <v>0.5</v>
      </c>
      <c r="J35" s="10">
        <v>0.5</v>
      </c>
      <c r="K35" s="10">
        <v>0.5</v>
      </c>
      <c r="L35" s="11">
        <v>0.5</v>
      </c>
      <c r="M35" s="11">
        <v>0.5</v>
      </c>
      <c r="N35" s="12">
        <v>0.5</v>
      </c>
      <c r="O35" s="12">
        <v>0.5</v>
      </c>
      <c r="P35" s="112">
        <v>0.5</v>
      </c>
      <c r="Q35" s="9">
        <v>0.2</v>
      </c>
      <c r="R35" s="9">
        <v>0</v>
      </c>
      <c r="S35" s="9">
        <v>0.2</v>
      </c>
      <c r="T35" s="9">
        <v>0</v>
      </c>
      <c r="U35" s="9">
        <f>IF('GW-LW'!$M$2="STARTED",0.2,IF('GW-LW'!$M$2="NOT STARTED",0,NA()))</f>
        <v>0.2</v>
      </c>
    </row>
    <row r="36" spans="1:21" ht="23.45" customHeight="1">
      <c r="A36" s="7" t="s">
        <v>283</v>
      </c>
      <c r="B36" s="7"/>
      <c r="C36" s="7"/>
      <c r="D36" s="7" t="s">
        <v>164</v>
      </c>
      <c r="E36" s="9">
        <v>0.5</v>
      </c>
      <c r="F36" s="9">
        <v>0.5</v>
      </c>
      <c r="G36" s="10">
        <v>0.5</v>
      </c>
      <c r="H36" s="10">
        <v>0.5</v>
      </c>
      <c r="I36" s="10">
        <v>0.5</v>
      </c>
      <c r="J36" s="10">
        <v>0.5</v>
      </c>
      <c r="K36" s="10">
        <v>0.5</v>
      </c>
      <c r="L36" s="11">
        <v>0.5</v>
      </c>
      <c r="M36" s="11">
        <v>0.5</v>
      </c>
      <c r="N36" s="12">
        <v>0.8</v>
      </c>
      <c r="O36" s="12">
        <v>0.5</v>
      </c>
      <c r="P36" s="112">
        <v>0.5</v>
      </c>
      <c r="Q36" s="9">
        <v>0.2</v>
      </c>
      <c r="R36" s="9">
        <v>0.2</v>
      </c>
      <c r="S36" s="9">
        <v>0.2</v>
      </c>
      <c r="T36" s="9">
        <v>0</v>
      </c>
      <c r="U36" s="9">
        <f>IF('GW-LW'!$M$2="STARTED",0.2,IF('GW-LW'!$M$2="NOT STARTED",0,NA()))</f>
        <v>0.2</v>
      </c>
    </row>
    <row r="37" spans="1:21">
      <c r="A37" s="7" t="s">
        <v>284</v>
      </c>
      <c r="B37" s="7"/>
      <c r="C37" s="7"/>
      <c r="D37" s="7" t="s">
        <v>165</v>
      </c>
      <c r="E37" s="9">
        <v>0.3</v>
      </c>
      <c r="F37" s="9">
        <v>0.3</v>
      </c>
      <c r="G37" s="10">
        <v>0.3</v>
      </c>
      <c r="H37" s="10">
        <v>0.3</v>
      </c>
      <c r="I37" s="10">
        <v>0.3</v>
      </c>
      <c r="J37" s="10">
        <v>0.3</v>
      </c>
      <c r="K37" s="10">
        <v>0.3</v>
      </c>
      <c r="L37" s="11">
        <v>0.3</v>
      </c>
      <c r="M37" s="11">
        <v>0</v>
      </c>
      <c r="N37" s="12">
        <v>0.3</v>
      </c>
      <c r="O37" s="12">
        <v>0</v>
      </c>
      <c r="P37" s="112">
        <v>0</v>
      </c>
      <c r="Q37" s="9">
        <v>0.2</v>
      </c>
      <c r="R37" s="9">
        <v>0.2</v>
      </c>
      <c r="S37" s="9">
        <v>0.2</v>
      </c>
      <c r="T37" s="9">
        <v>0</v>
      </c>
      <c r="U37" s="9">
        <f>IF('GW-LW'!$M$2="STARTED",0.2,IF('GW-LW'!$M$2="NOT STARTED",0,NA()))</f>
        <v>0.2</v>
      </c>
    </row>
    <row r="38" spans="1:21" ht="36">
      <c r="A38" s="7" t="s">
        <v>285</v>
      </c>
      <c r="B38" s="7"/>
      <c r="C38" s="7"/>
      <c r="D38" s="7" t="s">
        <v>228</v>
      </c>
      <c r="E38" s="9">
        <v>0.5</v>
      </c>
      <c r="F38" s="9">
        <v>0.5</v>
      </c>
      <c r="G38" s="10">
        <v>0.5</v>
      </c>
      <c r="H38" s="10">
        <v>0.5</v>
      </c>
      <c r="I38" s="10">
        <v>0.5</v>
      </c>
      <c r="J38" s="10">
        <v>0.5</v>
      </c>
      <c r="K38" s="10">
        <v>0.5</v>
      </c>
      <c r="L38" s="11">
        <v>0.5</v>
      </c>
      <c r="M38" s="11">
        <v>0.5</v>
      </c>
      <c r="N38" s="12">
        <v>0.8</v>
      </c>
      <c r="O38" s="12">
        <v>0.5</v>
      </c>
      <c r="P38" s="112">
        <v>0.5</v>
      </c>
      <c r="Q38" s="9">
        <v>0</v>
      </c>
      <c r="R38" s="9">
        <v>0</v>
      </c>
      <c r="S38" s="9">
        <v>0.2</v>
      </c>
      <c r="T38" s="9">
        <v>0</v>
      </c>
      <c r="U38" s="9">
        <f>IF('GW-LW'!$M$2="STARTED",0.2,IF('GW-LW'!$M$2="NOT STARTED",0,NA()))</f>
        <v>0.2</v>
      </c>
    </row>
    <row r="39" spans="1:21" ht="23.45" customHeight="1">
      <c r="A39" s="7" t="s">
        <v>286</v>
      </c>
      <c r="B39" s="7"/>
      <c r="C39" s="7"/>
      <c r="D39" s="7" t="s">
        <v>229</v>
      </c>
      <c r="E39" s="9">
        <v>0.3</v>
      </c>
      <c r="F39" s="9">
        <v>0.3</v>
      </c>
      <c r="G39" s="10">
        <v>0.3</v>
      </c>
      <c r="H39" s="10">
        <v>0.3</v>
      </c>
      <c r="I39" s="10">
        <v>0.3</v>
      </c>
      <c r="J39" s="10">
        <v>0.3</v>
      </c>
      <c r="K39" s="10">
        <v>0.3</v>
      </c>
      <c r="L39" s="11">
        <v>0.3</v>
      </c>
      <c r="M39" s="11">
        <v>0</v>
      </c>
      <c r="N39" s="12">
        <v>0</v>
      </c>
      <c r="O39" s="12">
        <v>0</v>
      </c>
      <c r="P39" s="112">
        <v>0</v>
      </c>
      <c r="Q39" s="9">
        <v>0</v>
      </c>
      <c r="R39" s="9">
        <v>0</v>
      </c>
      <c r="S39" s="9">
        <v>0.2</v>
      </c>
      <c r="T39" s="9">
        <v>0</v>
      </c>
      <c r="U39" s="9">
        <f>IF('GW-LW'!$M$2="STARTED",0.2,IF('GW-LW'!$M$2="NOT STARTED",0,NA()))</f>
        <v>0.2</v>
      </c>
    </row>
    <row r="40" spans="1:21" ht="48">
      <c r="A40" s="7" t="s">
        <v>287</v>
      </c>
      <c r="B40" s="7" t="s">
        <v>37</v>
      </c>
      <c r="C40" s="7" t="s">
        <v>38</v>
      </c>
      <c r="D40" s="7" t="s">
        <v>230</v>
      </c>
      <c r="E40" s="9">
        <v>0.5</v>
      </c>
      <c r="F40" s="9">
        <v>0.5</v>
      </c>
      <c r="G40" s="10">
        <v>0.5</v>
      </c>
      <c r="H40" s="10">
        <v>0.5</v>
      </c>
      <c r="I40" s="10">
        <v>0.5</v>
      </c>
      <c r="J40" s="10">
        <v>0.5</v>
      </c>
      <c r="K40" s="10">
        <v>0.5</v>
      </c>
      <c r="L40" s="11">
        <v>0.5</v>
      </c>
      <c r="M40" s="11">
        <v>0.5</v>
      </c>
      <c r="N40" s="12">
        <v>0</v>
      </c>
      <c r="O40" s="12">
        <v>0.5</v>
      </c>
      <c r="P40" s="112">
        <v>0</v>
      </c>
      <c r="Q40" s="9">
        <v>0</v>
      </c>
      <c r="R40" s="9">
        <v>0</v>
      </c>
      <c r="S40" s="9">
        <v>0.2</v>
      </c>
      <c r="T40" s="9">
        <v>0</v>
      </c>
      <c r="U40" s="9">
        <f>IF('GW-LW'!$M$2="STARTED",0.2,IF('GW-LW'!$M$2="NOT STARTED",0,NA()))</f>
        <v>0.2</v>
      </c>
    </row>
    <row r="41" spans="1:21" ht="36">
      <c r="A41" s="7" t="s">
        <v>288</v>
      </c>
      <c r="B41" s="7"/>
      <c r="C41" s="7"/>
      <c r="D41" s="7" t="s">
        <v>166</v>
      </c>
      <c r="E41" s="9">
        <v>0.5</v>
      </c>
      <c r="F41" s="9">
        <v>0.5</v>
      </c>
      <c r="G41" s="10">
        <v>0.5</v>
      </c>
      <c r="H41" s="10">
        <v>0.5</v>
      </c>
      <c r="I41" s="10">
        <v>0.5</v>
      </c>
      <c r="J41" s="10">
        <v>0.5</v>
      </c>
      <c r="K41" s="10">
        <v>0.5</v>
      </c>
      <c r="L41" s="11">
        <v>0.5</v>
      </c>
      <c r="M41" s="11">
        <v>0</v>
      </c>
      <c r="N41" s="12">
        <v>0</v>
      </c>
      <c r="O41" s="12">
        <v>0.5</v>
      </c>
      <c r="P41" s="112">
        <v>0</v>
      </c>
      <c r="Q41" s="9">
        <v>0</v>
      </c>
      <c r="R41" s="9">
        <v>0</v>
      </c>
      <c r="S41" s="9">
        <v>0.2</v>
      </c>
      <c r="T41" s="9">
        <v>0</v>
      </c>
      <c r="U41" s="9">
        <f>IF('GW-LW'!$M$2="STARTED",0.2,IF('GW-LW'!$M$2="NOT STARTED",0,NA()))</f>
        <v>0.2</v>
      </c>
    </row>
    <row r="42" spans="1:21" ht="23.45" customHeight="1">
      <c r="A42" s="7" t="s">
        <v>289</v>
      </c>
      <c r="B42" s="7" t="s">
        <v>39</v>
      </c>
      <c r="C42" s="7" t="s">
        <v>40</v>
      </c>
      <c r="D42" s="7" t="s">
        <v>167</v>
      </c>
      <c r="E42" s="9">
        <v>0.5</v>
      </c>
      <c r="F42" s="9">
        <v>0.5</v>
      </c>
      <c r="G42" s="10">
        <v>0.5</v>
      </c>
      <c r="H42" s="10">
        <v>0.5</v>
      </c>
      <c r="I42" s="10">
        <v>0.5</v>
      </c>
      <c r="J42" s="10">
        <v>0.5</v>
      </c>
      <c r="K42" s="10">
        <v>0.5</v>
      </c>
      <c r="L42" s="11">
        <v>0.5</v>
      </c>
      <c r="M42" s="11">
        <v>0.5</v>
      </c>
      <c r="N42" s="12">
        <v>0.3</v>
      </c>
      <c r="O42" s="12">
        <v>0.5</v>
      </c>
      <c r="P42" s="112">
        <v>0.3</v>
      </c>
      <c r="Q42" s="9">
        <v>0.2</v>
      </c>
      <c r="R42" s="9">
        <v>0.2</v>
      </c>
      <c r="S42" s="9">
        <v>0</v>
      </c>
      <c r="T42" s="9">
        <v>0.2</v>
      </c>
      <c r="U42" s="9">
        <f>IF('GW-LW'!$M$2="STARTED",0.2,IF('GW-LW'!$M$2="NOT STARTED",0,NA()))</f>
        <v>0.2</v>
      </c>
    </row>
    <row r="43" spans="1:21" ht="48">
      <c r="A43" s="7" t="s">
        <v>293</v>
      </c>
      <c r="B43" s="7"/>
      <c r="C43" s="7"/>
      <c r="D43" s="7" t="s">
        <v>237</v>
      </c>
      <c r="E43" s="9">
        <v>0.8</v>
      </c>
      <c r="F43" s="9">
        <v>0.8</v>
      </c>
      <c r="G43" s="10">
        <v>0.8</v>
      </c>
      <c r="H43" s="10">
        <v>0.8</v>
      </c>
      <c r="I43" s="10">
        <v>0.8</v>
      </c>
      <c r="J43" s="10">
        <v>0.8</v>
      </c>
      <c r="K43" s="10">
        <v>0.8</v>
      </c>
      <c r="L43" s="11">
        <v>0.8</v>
      </c>
      <c r="M43" s="11">
        <v>0.8</v>
      </c>
      <c r="N43" s="12">
        <v>0.5</v>
      </c>
      <c r="O43" s="12">
        <v>0.5</v>
      </c>
      <c r="P43" s="112">
        <v>0.5</v>
      </c>
      <c r="Q43" s="9">
        <v>0.2</v>
      </c>
      <c r="R43" s="9">
        <v>0.2</v>
      </c>
      <c r="S43" s="9">
        <v>0</v>
      </c>
      <c r="T43" s="9">
        <v>0</v>
      </c>
      <c r="U43" s="9">
        <f>IF('GW-LW'!$M$2="STARTED",0.2,IF('GW-LW'!$M$2="NOT STARTED",0,NA()))</f>
        <v>0.2</v>
      </c>
    </row>
    <row r="44" spans="1:21" ht="23.45" customHeight="1">
      <c r="A44" s="7" t="s">
        <v>294</v>
      </c>
      <c r="B44" s="7"/>
      <c r="C44" s="7"/>
      <c r="D44" s="7" t="s">
        <v>168</v>
      </c>
      <c r="E44" s="9">
        <v>0.5</v>
      </c>
      <c r="F44" s="9">
        <v>0.5</v>
      </c>
      <c r="G44" s="10">
        <v>0.5</v>
      </c>
      <c r="H44" s="10">
        <v>0.5</v>
      </c>
      <c r="I44" s="10">
        <v>0.5</v>
      </c>
      <c r="J44" s="10">
        <v>0.5</v>
      </c>
      <c r="K44" s="10">
        <v>0.5</v>
      </c>
      <c r="L44" s="11">
        <v>0.5</v>
      </c>
      <c r="M44" s="11">
        <v>0.5</v>
      </c>
      <c r="N44" s="12">
        <v>0.5</v>
      </c>
      <c r="O44" s="12">
        <v>0.5</v>
      </c>
      <c r="P44" s="112">
        <v>0.5</v>
      </c>
      <c r="Q44" s="9">
        <v>0.2</v>
      </c>
      <c r="R44" s="9">
        <v>0.2</v>
      </c>
      <c r="S44" s="9">
        <v>0</v>
      </c>
      <c r="T44" s="9">
        <v>0</v>
      </c>
      <c r="U44" s="9">
        <f>IF('GW-LW'!$M$2="STARTED",0.2,IF('GW-LW'!$M$2="NOT STARTED",0,NA()))</f>
        <v>0.2</v>
      </c>
    </row>
    <row r="45" spans="1:21" ht="36">
      <c r="A45" s="7" t="s">
        <v>295</v>
      </c>
      <c r="B45" s="7"/>
      <c r="C45" s="7"/>
      <c r="D45" s="7" t="s">
        <v>239</v>
      </c>
      <c r="E45" s="9">
        <v>0.8</v>
      </c>
      <c r="F45" s="9">
        <v>0.8</v>
      </c>
      <c r="G45" s="10">
        <v>0.5</v>
      </c>
      <c r="H45" s="10">
        <v>0.5</v>
      </c>
      <c r="I45" s="10">
        <v>0.5</v>
      </c>
      <c r="J45" s="10">
        <v>0.5</v>
      </c>
      <c r="K45" s="10">
        <v>0.5</v>
      </c>
      <c r="L45" s="11">
        <v>0.5</v>
      </c>
      <c r="M45" s="11">
        <v>0.5</v>
      </c>
      <c r="N45" s="12">
        <v>0</v>
      </c>
      <c r="O45" s="12">
        <v>0.3</v>
      </c>
      <c r="P45" s="112">
        <v>0</v>
      </c>
      <c r="Q45" s="9">
        <v>0.2</v>
      </c>
      <c r="R45" s="9">
        <v>0.2</v>
      </c>
      <c r="S45" s="9">
        <v>0</v>
      </c>
      <c r="T45" s="9">
        <v>0</v>
      </c>
      <c r="U45" s="9">
        <f>IF('GW-LW'!$M$2="STARTED",0.2,IF('GW-LW'!$M$2="NOT STARTED",0,NA()))</f>
        <v>0.2</v>
      </c>
    </row>
    <row r="46" spans="1:21" ht="36">
      <c r="A46" s="7" t="s">
        <v>296</v>
      </c>
      <c r="B46" s="7"/>
      <c r="C46" s="7"/>
      <c r="D46" s="7" t="s">
        <v>169</v>
      </c>
      <c r="E46" s="9">
        <v>0.3</v>
      </c>
      <c r="F46" s="9">
        <v>0.3</v>
      </c>
      <c r="G46" s="10">
        <v>0.3</v>
      </c>
      <c r="H46" s="10">
        <v>0.3</v>
      </c>
      <c r="I46" s="10">
        <v>0.3</v>
      </c>
      <c r="J46" s="10">
        <v>0.3</v>
      </c>
      <c r="K46" s="10">
        <v>0.3</v>
      </c>
      <c r="L46" s="11">
        <v>0.3</v>
      </c>
      <c r="M46" s="11">
        <v>0.3</v>
      </c>
      <c r="N46" s="12">
        <v>0.3</v>
      </c>
      <c r="O46" s="12">
        <v>0.3</v>
      </c>
      <c r="P46" s="112">
        <v>0.3</v>
      </c>
      <c r="Q46" s="9">
        <v>0.2</v>
      </c>
      <c r="R46" s="9">
        <v>0.2</v>
      </c>
      <c r="S46" s="9">
        <v>0</v>
      </c>
      <c r="T46" s="9">
        <v>0</v>
      </c>
      <c r="U46" s="9">
        <f>IF('GW-LW'!$M$2="STARTED",0.2,IF('GW-LW'!$M$2="NOT STARTED",0,NA()))</f>
        <v>0.2</v>
      </c>
    </row>
    <row r="47" spans="1:21" ht="48">
      <c r="A47" s="7" t="s">
        <v>297</v>
      </c>
      <c r="B47" s="7" t="s">
        <v>41</v>
      </c>
      <c r="C47" s="7" t="s">
        <v>42</v>
      </c>
      <c r="D47" s="7" t="s">
        <v>240</v>
      </c>
      <c r="E47" s="9">
        <v>0.5</v>
      </c>
      <c r="F47" s="9">
        <v>0.5</v>
      </c>
      <c r="G47" s="10">
        <v>0.5</v>
      </c>
      <c r="H47" s="10">
        <v>0.5</v>
      </c>
      <c r="I47" s="10">
        <v>0.5</v>
      </c>
      <c r="J47" s="10">
        <v>0.5</v>
      </c>
      <c r="K47" s="10">
        <v>0.5</v>
      </c>
      <c r="L47" s="11">
        <v>0.5</v>
      </c>
      <c r="M47" s="11">
        <v>0.5</v>
      </c>
      <c r="N47" s="12">
        <v>0.5</v>
      </c>
      <c r="O47" s="12">
        <v>0.5</v>
      </c>
      <c r="P47" s="112">
        <v>0.5</v>
      </c>
      <c r="Q47" s="9">
        <v>0.2</v>
      </c>
      <c r="R47" s="9">
        <v>0.2</v>
      </c>
      <c r="S47" s="9">
        <v>0</v>
      </c>
      <c r="T47" s="9">
        <v>0.2</v>
      </c>
      <c r="U47" s="9">
        <f>IF('GW-LW'!$M$2="STARTED",0.2,IF('GW-LW'!$M$2="NOT STARTED",0,NA()))</f>
        <v>0.2</v>
      </c>
    </row>
    <row r="48" spans="1:21">
      <c r="A48" s="7" t="s">
        <v>298</v>
      </c>
      <c r="B48" s="7"/>
      <c r="C48" s="7"/>
      <c r="D48" s="7" t="s">
        <v>170</v>
      </c>
      <c r="E48" s="9">
        <v>0.3</v>
      </c>
      <c r="F48" s="9">
        <v>0.3</v>
      </c>
      <c r="G48" s="10">
        <v>0.3</v>
      </c>
      <c r="H48" s="10">
        <v>0.3</v>
      </c>
      <c r="I48" s="10">
        <v>0.3</v>
      </c>
      <c r="J48" s="10">
        <v>0.3</v>
      </c>
      <c r="K48" s="10">
        <v>0.3</v>
      </c>
      <c r="L48" s="11">
        <v>0.3</v>
      </c>
      <c r="M48" s="11">
        <v>0.3</v>
      </c>
      <c r="N48" s="12">
        <v>0.3</v>
      </c>
      <c r="O48" s="12">
        <v>0.3</v>
      </c>
      <c r="P48" s="112">
        <v>0.3</v>
      </c>
      <c r="Q48" s="9">
        <v>0.2</v>
      </c>
      <c r="R48" s="9">
        <v>0.2</v>
      </c>
      <c r="S48" s="9">
        <v>0</v>
      </c>
      <c r="T48" s="9">
        <v>0.2</v>
      </c>
      <c r="U48" s="9">
        <f>IF('GW-LW'!$M$2="STARTED",0.2,IF('GW-LW'!$M$2="NOT STARTED",0,NA()))</f>
        <v>0.2</v>
      </c>
    </row>
    <row r="49" spans="1:21" ht="48">
      <c r="A49" s="7" t="s">
        <v>299</v>
      </c>
      <c r="B49" s="7"/>
      <c r="C49" s="7"/>
      <c r="D49" s="7" t="s">
        <v>171</v>
      </c>
      <c r="E49" s="9">
        <v>0.8</v>
      </c>
      <c r="F49" s="9">
        <v>0.8</v>
      </c>
      <c r="G49" s="10">
        <v>0.5</v>
      </c>
      <c r="H49" s="10">
        <v>0.5</v>
      </c>
      <c r="I49" s="10">
        <v>0.5</v>
      </c>
      <c r="J49" s="10">
        <v>0.5</v>
      </c>
      <c r="K49" s="10">
        <v>0.5</v>
      </c>
      <c r="L49" s="11">
        <v>0.5</v>
      </c>
      <c r="M49" s="11">
        <v>0</v>
      </c>
      <c r="N49" s="12">
        <v>0</v>
      </c>
      <c r="O49" s="12">
        <v>0.5</v>
      </c>
      <c r="P49" s="112">
        <v>0</v>
      </c>
      <c r="Q49" s="9">
        <v>0.2</v>
      </c>
      <c r="R49" s="9">
        <v>0.2</v>
      </c>
      <c r="S49" s="9">
        <v>0</v>
      </c>
      <c r="T49" s="9">
        <v>0</v>
      </c>
      <c r="U49" s="9">
        <f>IF('GW-LW'!$M$2="STARTED",0.2,IF('GW-LW'!$M$2="NOT STARTED",0,NA()))</f>
        <v>0.2</v>
      </c>
    </row>
    <row r="50" spans="1:21" ht="48">
      <c r="A50" s="7" t="s">
        <v>300</v>
      </c>
      <c r="B50" s="7"/>
      <c r="C50" s="7"/>
      <c r="D50" s="7" t="s">
        <v>238</v>
      </c>
      <c r="E50" s="9">
        <v>0.3</v>
      </c>
      <c r="F50" s="9">
        <v>0.3</v>
      </c>
      <c r="G50" s="10">
        <v>0.3</v>
      </c>
      <c r="H50" s="10">
        <v>0.3</v>
      </c>
      <c r="I50" s="10">
        <v>0.3</v>
      </c>
      <c r="J50" s="10">
        <v>0.3</v>
      </c>
      <c r="K50" s="10">
        <v>0.3</v>
      </c>
      <c r="L50" s="11">
        <v>0.3</v>
      </c>
      <c r="M50" s="11">
        <v>0.3</v>
      </c>
      <c r="N50" s="12">
        <v>0.3</v>
      </c>
      <c r="O50" s="12">
        <v>0.3</v>
      </c>
      <c r="P50" s="112">
        <v>0.3</v>
      </c>
      <c r="Q50" s="9">
        <v>0.2</v>
      </c>
      <c r="R50" s="9">
        <v>0.2</v>
      </c>
      <c r="S50" s="9">
        <v>0</v>
      </c>
      <c r="T50" s="9">
        <v>0</v>
      </c>
      <c r="U50" s="9">
        <f>IF('GW-LW'!$M$2="STARTED",0.2,IF('GW-LW'!$M$2="NOT STARTED",0,NA()))</f>
        <v>0.2</v>
      </c>
    </row>
    <row r="51" spans="1:21" ht="72">
      <c r="A51" s="7" t="s">
        <v>301</v>
      </c>
      <c r="B51" s="7" t="s">
        <v>43</v>
      </c>
      <c r="C51" s="7" t="s">
        <v>44</v>
      </c>
      <c r="D51" s="7" t="s">
        <v>172</v>
      </c>
      <c r="E51" s="9">
        <v>0.8</v>
      </c>
      <c r="F51" s="9">
        <v>0.8</v>
      </c>
      <c r="G51" s="10">
        <v>0.5</v>
      </c>
      <c r="H51" s="10">
        <v>0.5</v>
      </c>
      <c r="I51" s="10">
        <v>0.5</v>
      </c>
      <c r="J51" s="10">
        <v>0.5</v>
      </c>
      <c r="K51" s="10">
        <v>0.5</v>
      </c>
      <c r="L51" s="11">
        <v>0.5</v>
      </c>
      <c r="M51" s="11">
        <v>0</v>
      </c>
      <c r="N51" s="12">
        <v>0</v>
      </c>
      <c r="O51" s="12">
        <v>0.5</v>
      </c>
      <c r="P51" s="112">
        <v>0</v>
      </c>
      <c r="Q51" s="9">
        <v>0.2</v>
      </c>
      <c r="R51" s="9">
        <v>0.2</v>
      </c>
      <c r="S51" s="9">
        <v>0</v>
      </c>
      <c r="T51" s="9">
        <v>0.2</v>
      </c>
      <c r="U51" s="9">
        <f>IF('GW-LW'!$M$2="STARTED",0.2,IF('GW-LW'!$M$2="NOT STARTED",0,NA()))</f>
        <v>0.2</v>
      </c>
    </row>
    <row r="52" spans="1:21" ht="48">
      <c r="A52" s="7" t="s">
        <v>290</v>
      </c>
      <c r="B52" s="7" t="s">
        <v>45</v>
      </c>
      <c r="C52" s="7" t="s">
        <v>46</v>
      </c>
      <c r="D52" s="7" t="s">
        <v>236</v>
      </c>
      <c r="E52" s="9">
        <v>0.8</v>
      </c>
      <c r="F52" s="9">
        <v>0.8</v>
      </c>
      <c r="G52" s="10">
        <v>0.8</v>
      </c>
      <c r="H52" s="10">
        <v>0.8</v>
      </c>
      <c r="I52" s="10">
        <v>0.5</v>
      </c>
      <c r="J52" s="10">
        <v>0.5</v>
      </c>
      <c r="K52" s="10">
        <v>0.5</v>
      </c>
      <c r="L52" s="11">
        <v>0.5</v>
      </c>
      <c r="M52" s="11">
        <v>0</v>
      </c>
      <c r="N52" s="12">
        <v>0</v>
      </c>
      <c r="O52" s="12">
        <v>0</v>
      </c>
      <c r="P52" s="112">
        <v>0</v>
      </c>
      <c r="Q52" s="9">
        <v>0.2</v>
      </c>
      <c r="R52" s="9">
        <v>0.2</v>
      </c>
      <c r="S52" s="9">
        <v>0</v>
      </c>
      <c r="T52" s="9">
        <v>0.2</v>
      </c>
      <c r="U52" s="9">
        <f>IF('GW-LW'!$M$2="STARTED",0.2,IF('GW-LW'!$M$2="NOT STARTED",0,NA()))</f>
        <v>0.2</v>
      </c>
    </row>
    <row r="53" spans="1:21" ht="72">
      <c r="A53" s="7" t="s">
        <v>291</v>
      </c>
      <c r="B53" s="7" t="s">
        <v>47</v>
      </c>
      <c r="C53" s="7" t="s">
        <v>48</v>
      </c>
      <c r="D53" s="14" t="s">
        <v>173</v>
      </c>
      <c r="E53" s="9">
        <v>0.8</v>
      </c>
      <c r="F53" s="9">
        <v>0.8</v>
      </c>
      <c r="G53" s="10">
        <v>0.8</v>
      </c>
      <c r="H53" s="10">
        <v>0.5</v>
      </c>
      <c r="I53" s="10">
        <v>0.5</v>
      </c>
      <c r="J53" s="10">
        <v>0.5</v>
      </c>
      <c r="K53" s="10">
        <v>0.3</v>
      </c>
      <c r="L53" s="11">
        <v>0</v>
      </c>
      <c r="M53" s="11">
        <v>0.3</v>
      </c>
      <c r="N53" s="12">
        <v>0.3</v>
      </c>
      <c r="O53" s="12">
        <v>0.5</v>
      </c>
      <c r="P53" s="112">
        <v>0.3</v>
      </c>
      <c r="Q53" s="9">
        <v>0.2</v>
      </c>
      <c r="R53" s="9">
        <v>0.2</v>
      </c>
      <c r="S53" s="9">
        <v>0</v>
      </c>
      <c r="T53" s="9">
        <v>0.2</v>
      </c>
      <c r="U53" s="9">
        <f>IF('GW-LW'!$M$2="STARTED",0.2,IF('GW-LW'!$M$2="NOT STARTED",0,NA()))</f>
        <v>0.2</v>
      </c>
    </row>
    <row r="54" spans="1:21" ht="84">
      <c r="A54" s="7" t="s">
        <v>292</v>
      </c>
      <c r="B54" s="7" t="s">
        <v>49</v>
      </c>
      <c r="C54" s="7" t="s">
        <v>50</v>
      </c>
      <c r="D54" s="14" t="s">
        <v>241</v>
      </c>
      <c r="E54" s="9">
        <v>0.5</v>
      </c>
      <c r="F54" s="9">
        <v>0.5</v>
      </c>
      <c r="G54" s="10">
        <v>0.5</v>
      </c>
      <c r="H54" s="10">
        <v>0.5</v>
      </c>
      <c r="I54" s="10">
        <v>0.5</v>
      </c>
      <c r="J54" s="10">
        <v>0.5</v>
      </c>
      <c r="K54" s="10">
        <v>0.5</v>
      </c>
      <c r="L54" s="11">
        <v>0.5</v>
      </c>
      <c r="M54" s="11">
        <v>0.5</v>
      </c>
      <c r="N54" s="12">
        <v>0.5</v>
      </c>
      <c r="O54" s="12">
        <v>0.5</v>
      </c>
      <c r="P54" s="112">
        <v>0.5</v>
      </c>
      <c r="Q54" s="9">
        <v>0.2</v>
      </c>
      <c r="R54" s="9">
        <v>0.2</v>
      </c>
      <c r="S54" s="9">
        <v>0</v>
      </c>
      <c r="T54" s="9">
        <v>0.2</v>
      </c>
      <c r="U54" s="9">
        <f>IF('GW-LW'!$M$2="STARTED",0.2,IF('GW-LW'!$M$2="NOT STARTED",0,NA()))</f>
        <v>0.2</v>
      </c>
    </row>
    <row r="56" spans="1:21">
      <c r="B56" s="15" t="s">
        <v>174</v>
      </c>
      <c r="C56" s="16"/>
    </row>
  </sheetData>
  <mergeCells count="8">
    <mergeCell ref="B3:C3"/>
    <mergeCell ref="B1:D1"/>
    <mergeCell ref="B2:D2"/>
    <mergeCell ref="Q1:U1"/>
    <mergeCell ref="E1:F1"/>
    <mergeCell ref="G1:K1"/>
    <mergeCell ref="L1:M1"/>
    <mergeCell ref="N1:P1"/>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F14"/>
  <sheetViews>
    <sheetView workbookViewId="0">
      <selection activeCell="B11" sqref="B11"/>
    </sheetView>
  </sheetViews>
  <sheetFormatPr defaultRowHeight="15"/>
  <cols>
    <col min="2" max="2" width="51" customWidth="1"/>
    <col min="3" max="3" width="10.85546875" bestFit="1" customWidth="1"/>
    <col min="4" max="4" width="14.42578125" bestFit="1" customWidth="1"/>
    <col min="5" max="5" width="15.42578125" customWidth="1"/>
  </cols>
  <sheetData>
    <row r="1" spans="1:6">
      <c r="A1" s="105" t="s">
        <v>337</v>
      </c>
      <c r="B1" s="105" t="s">
        <v>178</v>
      </c>
      <c r="C1" s="105" t="s">
        <v>331</v>
      </c>
      <c r="F1" s="22"/>
    </row>
    <row r="2" spans="1:6" ht="45">
      <c r="A2" s="105" t="s">
        <v>325</v>
      </c>
      <c r="B2" s="106" t="s">
        <v>333</v>
      </c>
      <c r="C2" s="105">
        <f>VLOOKUP('GW-LW'!$L$2,baseSCOREeTW!$A$4:$U$54,MATCH(A2,baseSCOREeTW!$A$3:$U$3,0),FALSE)</f>
        <v>0.2</v>
      </c>
    </row>
    <row r="3" spans="1:6" ht="30">
      <c r="A3" s="105" t="s">
        <v>326</v>
      </c>
      <c r="B3" s="107" t="s">
        <v>332</v>
      </c>
      <c r="C3" s="105">
        <f>VLOOKUP('GW-LW'!$L$2,baseSCOREeTW!$A$4:$U$54,MATCH(A3,baseSCOREeTW!$A$3:$U$3,0),FALSE)</f>
        <v>0.2</v>
      </c>
    </row>
    <row r="4" spans="1:6">
      <c r="A4" s="105" t="s">
        <v>327</v>
      </c>
      <c r="B4" s="106" t="s">
        <v>334</v>
      </c>
      <c r="C4" s="105">
        <f>VLOOKUP('GW-LW'!$L$2,baseSCOREeTW!$A$4:$U$54,MATCH(A4,baseSCOREeTW!$A$3:$U$3,0),FALSE)</f>
        <v>0</v>
      </c>
    </row>
    <row r="5" spans="1:6">
      <c r="A5" s="105" t="s">
        <v>328</v>
      </c>
      <c r="B5" s="106" t="s">
        <v>18</v>
      </c>
      <c r="C5" s="105">
        <f>VLOOKUP('GW-LW'!$L$2,baseSCOREeTW!$A$4:$U$54,MATCH(A5,baseSCOREeTW!$A$3:$U$3,0),FALSE)</f>
        <v>0</v>
      </c>
    </row>
    <row r="6" spans="1:6" ht="15.75" thickBot="1">
      <c r="A6" s="105" t="s">
        <v>329</v>
      </c>
      <c r="B6" s="115" t="s">
        <v>177</v>
      </c>
      <c r="C6" s="116">
        <f>VLOOKUP('GW-LW'!$L$2,baseSCOREeTW!$A$4:$U$54,MATCH(A6,baseSCOREeTW!$A$3:$U$3,0),FALSE)</f>
        <v>0.2</v>
      </c>
    </row>
    <row r="7" spans="1:6" ht="15.75" thickBot="1">
      <c r="B7" s="101" t="s">
        <v>179</v>
      </c>
      <c r="C7" s="23">
        <f>SUM(C2:C6)</f>
        <v>0.60000000000000009</v>
      </c>
    </row>
    <row r="8" spans="1:6" ht="15.75" thickBot="1">
      <c r="B8" s="117" t="s">
        <v>19</v>
      </c>
      <c r="C8" s="118">
        <f>1+C7</f>
        <v>1.6</v>
      </c>
    </row>
    <row r="12" spans="1:6" ht="14.45" customHeight="1"/>
    <row r="13" spans="1:6" ht="14.45" customHeight="1"/>
    <row r="14" spans="1:6" ht="14.45" customHeight="1"/>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1</vt:i4>
      </vt:variant>
    </vt:vector>
  </HeadingPairs>
  <TitlesOfParts>
    <vt:vector size="5" baseType="lpstr">
      <vt:lpstr>spiegazione_MeasureTYPE_GUIDA</vt:lpstr>
      <vt:lpstr>GW-LW</vt:lpstr>
      <vt:lpstr>baseSCOREeTW</vt:lpstr>
      <vt:lpstr>calc_TW</vt:lpstr>
      <vt:lpstr>measuresubtype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BIO-ACAS</dc:creator>
  <cp:lastModifiedBy>ISPRA</cp:lastModifiedBy>
  <dcterms:created xsi:type="dcterms:W3CDTF">2021-06-23T14:50:57Z</dcterms:created>
  <dcterms:modified xsi:type="dcterms:W3CDTF">2021-10-18T10:38:57Z</dcterms:modified>
</cp:coreProperties>
</file>